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G:\Versicherungen\BW_R\Leitung\CC_Naturgefahren\Uni Bern\Projekte\12_Hagel\02_Umsetzungsprojekte\UP28 - Wissensvermittlung Hagel\Übersetzung\"/>
    </mc:Choice>
  </mc:AlternateContent>
  <xr:revisionPtr revIDLastSave="0" documentId="13_ncr:1_{61B54B87-0A40-4566-8AC1-9DEE33DFD13E}" xr6:coauthVersionLast="47" xr6:coauthVersionMax="47" xr10:uidLastSave="{00000000-0000-0000-0000-000000000000}"/>
  <bookViews>
    <workbookView xWindow="-120" yWindow="-120" windowWidth="38640" windowHeight="21240" xr2:uid="{00000000-000D-0000-FFFF-FFFF00000000}"/>
  </bookViews>
  <sheets>
    <sheet name="1. Contexte" sheetId="1" r:id="rId1"/>
    <sheet name="2. Potentiel de danger" sheetId="2" r:id="rId2"/>
    <sheet name="3. Potentiel de dommages" sheetId="3" r:id="rId3"/>
    <sheet name="4. Vulnérabilité" sheetId="4" r:id="rId4"/>
    <sheet name="5. Risque" sheetId="7" r:id="rId5"/>
    <sheet name="6. Mesures" sheetId="6" r:id="rId6"/>
    <sheet name="7 Analyse coût-utilité" sheetId="5" r:id="rId7"/>
  </sheets>
  <externalReferences>
    <externalReference r:id="rId8"/>
    <externalReference r:id="rId9"/>
    <externalReference r:id="rId1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5" l="1"/>
  <c r="B8" i="7"/>
  <c r="D8" i="7" s="1"/>
  <c r="N10" i="4"/>
  <c r="F9" i="5" l="1"/>
  <c r="G9" i="5"/>
  <c r="B11" i="7"/>
  <c r="B10" i="7"/>
  <c r="E7" i="5"/>
  <c r="N11" i="4"/>
  <c r="N12" i="4"/>
  <c r="N13" i="4"/>
  <c r="C13" i="4" s="1"/>
  <c r="N14" i="4"/>
  <c r="C14" i="4" s="1"/>
  <c r="N15" i="4"/>
  <c r="N16" i="4"/>
  <c r="N17" i="4"/>
  <c r="C37" i="4" s="1"/>
  <c r="E6" i="5"/>
  <c r="E8" i="5"/>
  <c r="C9" i="7"/>
  <c r="C10" i="7"/>
  <c r="C11" i="7"/>
  <c r="C12" i="7"/>
  <c r="B9" i="7"/>
  <c r="B12" i="7"/>
  <c r="C8" i="7"/>
  <c r="C57" i="4" l="1"/>
  <c r="D12" i="7"/>
  <c r="F12" i="7" s="1"/>
  <c r="G12" i="7" s="1"/>
  <c r="C12" i="4"/>
  <c r="C16" i="4"/>
  <c r="C17" i="4"/>
  <c r="F8" i="7"/>
  <c r="G8" i="7" l="1"/>
  <c r="F5" i="5"/>
  <c r="G5" i="5" s="1"/>
  <c r="D9" i="7"/>
  <c r="F9" i="7" s="1"/>
  <c r="D10" i="7"/>
  <c r="F10" i="7" s="1"/>
  <c r="C47" i="4"/>
  <c r="C46" i="4"/>
  <c r="D11" i="7"/>
  <c r="F11" i="7" s="1"/>
  <c r="C36" i="4"/>
  <c r="C27" i="4"/>
  <c r="C11" i="4"/>
  <c r="C26" i="4"/>
  <c r="G11" i="7" l="1"/>
  <c r="F8" i="5"/>
  <c r="G8" i="5" s="1"/>
  <c r="F6" i="5"/>
  <c r="G6" i="5" s="1"/>
  <c r="G9" i="7"/>
  <c r="F7" i="5"/>
  <c r="G7" i="5" s="1"/>
  <c r="G1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H8" authorId="0" shapeId="0" xr:uid="{00000000-0006-0000-0100-000001000000}">
      <text>
        <r>
          <rPr>
            <sz val="9"/>
            <color rgb="FF000000"/>
            <rFont val="Tahoma"/>
            <charset val="1"/>
          </rPr>
          <t>Compléter avec son propre lieu de domicile ou un lieu indiqué pour l'exercice</t>
        </r>
      </text>
    </comment>
    <comment ref="I8" authorId="0" shapeId="0" xr:uid="{00000000-0006-0000-0100-000002000000}">
      <text>
        <r>
          <rPr>
            <sz val="9"/>
            <color rgb="FF000000"/>
            <rFont val="Tahoma"/>
            <charset val="1"/>
          </rPr>
          <t>Définition object. de protection: de quelle taille de grêlons faut-il se protéger pendant la période déterminée?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Staub Benno</author>
  </authors>
  <commentList>
    <comment ref="B3" authorId="0" shapeId="0" xr:uid="{00000000-0006-0000-0200-000001000000}">
      <text>
        <r>
          <rPr>
            <sz val="9"/>
            <color rgb="FF000000"/>
            <rFont val="Tahoma"/>
            <family val="2"/>
          </rPr>
          <t>Valeurs fictives. Peuvent être remplacées par des exemples concrets</t>
        </r>
      </text>
    </comment>
    <comment ref="B5" authorId="1" shapeId="0" xr:uid="{00000000-0006-0000-0200-000002000000}">
      <text>
        <r>
          <rPr>
            <b/>
            <sz val="9"/>
            <color rgb="FF000000"/>
            <rFont val="Segoe UI"/>
            <charset val="1"/>
          </rPr>
          <t xml:space="preserve">Autre possibilité: </t>
        </r>
        <r>
          <rPr>
            <sz val="9"/>
            <color rgb="FF000000"/>
            <rFont val="Segoe UI"/>
            <charset val="1"/>
          </rPr>
          <t>en cas de dommages indirects au niveau de l'étanchéïté, les coûts s'élèvent à &gt; 500'000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D39" authorId="0" shapeId="0" xr:uid="{00000000-0006-0000-0300-000001000000}">
      <text>
        <r>
          <rPr>
            <sz val="9"/>
            <color rgb="FF000000"/>
            <rFont val="Tahoma"/>
            <family val="2"/>
          </rPr>
          <t>Les volets roulants sont plus robustes que les stores à lamelles. Des tests ont été effectués dans ce domaine et des produits ont fait leurs preuve: https://www.repertoiregrele.ch/maitres-d-ouvrages-architectes/recherche-des-elements-de-construction.html?mode=exact_or_higher&amp;resistance=3</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B7" authorId="0" shapeId="0" xr:uid="{00000000-0006-0000-0400-000001000000}">
      <text>
        <r>
          <rPr>
            <sz val="9"/>
            <color rgb="FF000000"/>
            <rFont val="Tahoma"/>
            <charset val="1"/>
          </rPr>
          <t xml:space="preserve">Taille de grêlons contre laquelle il faut se protéger pendant la période donnée. Valeur reprise de la feuille "2. potentiel de danger"
</t>
        </r>
      </text>
    </comment>
    <comment ref="C7" authorId="0" shapeId="0" xr:uid="{00000000-0006-0000-0400-000002000000}">
      <text>
        <r>
          <rPr>
            <sz val="9"/>
            <color rgb="FF000000"/>
            <rFont val="Tahoma"/>
            <family val="2"/>
          </rPr>
          <t>Valeur réelle, reprise de la feuille  "3. potentiel de dommages"</t>
        </r>
      </text>
    </comment>
    <comment ref="D7" authorId="0" shapeId="0" xr:uid="{00000000-0006-0000-0400-000003000000}">
      <text>
        <r>
          <rPr>
            <sz val="9"/>
            <color rgb="FF000000"/>
            <rFont val="Tahoma"/>
            <family val="2"/>
          </rPr>
          <t>Indication de l'ampleur du dommage en fonction du potentiel de danger. Valeur reprise de la feuille "4. Vulnérabilité"</t>
        </r>
      </text>
    </comment>
    <comment ref="F7" authorId="0" shapeId="0" xr:uid="{00000000-0006-0000-0400-000004000000}">
      <text>
        <r>
          <rPr>
            <sz val="9"/>
            <color rgb="FF000000"/>
            <rFont val="Tahoma"/>
            <family val="2"/>
          </rPr>
          <t xml:space="preserve">Risque = potentiel de dommages * vulnérabilité (valeur réelle * ampleur du dommage)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D5" authorId="0" shapeId="0" xr:uid="{00000000-0006-0000-0500-000001000000}">
      <text>
        <r>
          <rPr>
            <sz val="9"/>
            <color rgb="FF000000"/>
            <rFont val="Tahoma"/>
            <family val="2"/>
          </rPr>
          <t>Chiffres fictifs, peuvent être remplacés par des chiffres réels</t>
        </r>
      </text>
    </comment>
    <comment ref="B11" authorId="0" shapeId="0" xr:uid="{00000000-0006-0000-0500-000002000000}">
      <text>
        <r>
          <rPr>
            <sz val="9"/>
            <color rgb="FF000000"/>
            <rFont val="Tahoma"/>
            <family val="2"/>
          </rPr>
          <t>Propres exemples de mesures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A10" authorId="0" shapeId="0" xr:uid="{00000000-0006-0000-0600-000001000000}">
      <text>
        <r>
          <rPr>
            <sz val="9"/>
            <color rgb="FF000000"/>
            <rFont val="Tahoma"/>
            <family val="2"/>
          </rPr>
          <t>Exemples personnels. P. ex. éléments de façade en cas de nouvelle construction au lieu d’un remplacement ultérieur.</t>
        </r>
      </text>
    </comment>
  </commentList>
</comments>
</file>

<file path=xl/sharedStrings.xml><?xml version="1.0" encoding="utf-8"?>
<sst xmlns="http://schemas.openxmlformats.org/spreadsheetml/2006/main" count="103" uniqueCount="69">
  <si>
    <t xml:space="preserve">Contexte: </t>
  </si>
  <si>
    <t xml:space="preserve">La salle de sport de votre école qui se trouve dans un bâtiment séparé va être complètement rénovée. Il s’agit ici d’examiner les mesures nécessaires et utiles pour garantir une protection contre la grêle à long terme, l’objectif de protection pour les nouvelles constructions étant un orage de grêle tel qu’il en survient tous les 50 ans, conformément à l’objectif de protection national pour les nouveaux bâtiments (norme SIA 261/1). 
Cet exercice convient aussi pour une nouvelle construction.
</t>
  </si>
  <si>
    <t xml:space="preserve">Potentiel de danger: </t>
  </si>
  <si>
    <t>Quel est le degré du potentiel de danger de grêle sur votre site durant les 50 prochaines années? Identifiez sur la carte les tailles de grêlons probables et complétez les champs en orange. Cela vous permet de déterminer l’objectif de protection à atteindre, autrement dit le niveau de résistance à la grêle requis. (Remarque: pour la Suisse, les experts recommandent un indice de résistance minimum RG3, c’est-à-dire une protection absolue contre des grêlons de 3 cm.)</t>
  </si>
  <si>
    <t>Vitesse et énergie cinétique selon la taille des grêlons:</t>
  </si>
  <si>
    <t>Ø grêlons (cm)</t>
  </si>
  <si>
    <t>Masse (kg)</t>
  </si>
  <si>
    <t>Vitesse finale v(m/s)</t>
  </si>
  <si>
    <t>Vitesse finale (km/h)</t>
  </si>
  <si>
    <t>Énergie cinétique (J)</t>
  </si>
  <si>
    <t xml:space="preserve">RG requise pour atteindre l’objectif de protection </t>
  </si>
  <si>
    <t>Lieu</t>
  </si>
  <si>
    <t>RG pour Ø grêlons (cm)</t>
  </si>
  <si>
    <t>Schangnau (exemple)</t>
  </si>
  <si>
    <t>Source: www.protection-dangers-naturels.ch</t>
  </si>
  <si>
    <t>Période de retour de 50 ans:</t>
  </si>
  <si>
    <t xml:space="preserve">Remarque: </t>
  </si>
  <si>
    <t xml:space="preserve">Vous pouvez choisir un objectif de protection d’une autre durée que 50 ans. Sur map.geo.admin.ch se trouvent les cartes des dangers de grêle afférentes à des périodes de retour de 10, 20, 50 et 100 ans. 
Pour les bâtiments pouvant accueillir plus de 50 personnes, les exigences qui définissent l’objectif de protection sont renforcées. </t>
  </si>
  <si>
    <t>www.map.geo.admin.ch</t>
  </si>
  <si>
    <t>Source: https://www.nccs.admin.ch/nccs/fr/home/le-nccs/themes-prioritaires/climatologie-grele-suisse/periodes-retour.html</t>
  </si>
  <si>
    <t>©NCCS</t>
  </si>
  <si>
    <t xml:space="preserve">Potentiel de dommages: </t>
  </si>
  <si>
    <t>Quelle est la valeur actuelle du bâtiment et des différents éléments de construction du bâtiment?</t>
  </si>
  <si>
    <t>Élément de construction</t>
  </si>
  <si>
    <t>Valeur</t>
  </si>
  <si>
    <t>Toitures</t>
  </si>
  <si>
    <t>Coupoles</t>
  </si>
  <si>
    <t>Éléments de façade</t>
  </si>
  <si>
    <t>Volets roulants</t>
  </si>
  <si>
    <t>Fenêtres</t>
  </si>
  <si>
    <r>
      <rPr>
        <b/>
        <sz val="11"/>
        <color theme="1"/>
        <rFont val="Calibri"/>
        <family val="2"/>
        <scheme val="minor"/>
      </rPr>
      <t>Vulnérabilité:</t>
    </r>
    <r>
      <rPr>
        <sz val="11"/>
        <color theme="1"/>
        <rFont val="Calibri"/>
        <family val="2"/>
        <scheme val="minor"/>
      </rPr>
      <t xml:space="preserve"> ampleur du dommage selon la taille des grêlons</t>
    </r>
  </si>
  <si>
    <t xml:space="preserve">Pour chaque élément de construction, il faut déterminer le diamètre des grêlons à partir duquel un dommage survient. Il est difficile d’estimer l’ampleur précise du dommage et le résultat diffère d’un événement à l’autre. Dans le cas présent, nous optons pour une évaluation simple sur la base de l’indice de résistance à la grêle (RG) admis et de l’énergie cinétique des grêlons. La vulnérabilité est exprimée par une valeur allant de 0 (pas de dommage) à 1 (dommage total, remplacement intégral). </t>
  </si>
  <si>
    <t>Ampleur du dommage sur la base de l’énergie de l’impact</t>
  </si>
  <si>
    <t>Tuiles</t>
  </si>
  <si>
    <t>Ø grêlons</t>
  </si>
  <si>
    <t>Ampleur du dommage</t>
  </si>
  <si>
    <t>*Premier dommage à partir de 2 cm, dommage total à partir de 6 cm.</t>
  </si>
  <si>
    <t>Dommage potentiel</t>
  </si>
  <si>
    <t xml:space="preserve">*Matériaux plastiques: premier dommage à partir de 2 cm, dommage total à partir de 4 ou 5 cm. L’âge des coupoles est également déterminant. Verre: premier dommage à partir de 4 ou 5 cm environ, dommage total à partir de 7 cm. </t>
  </si>
  <si>
    <t>*Premier dommage à partir de 3 cm, dommage total à partir de 6 cm.</t>
  </si>
  <si>
    <t>Stores à lamelles</t>
  </si>
  <si>
    <t>*Stores à lamelles: premier dommage à partir de 1 cm, dommage total à partir de 3 ou 4 cm. *Volets roulants: premier dommage à partir de 2 cm, dommage total à partir de 5 cm.</t>
  </si>
  <si>
    <t xml:space="preserve">* RG4 au minimum. Dommage total à 7 ou 8 cm. </t>
  </si>
  <si>
    <t>Identification du risque</t>
  </si>
  <si>
    <t>Les éléments du risque sont le potentiel de danger, le potentiel de dommages et la vulnérabilité. Le potentiel de dommages correspond à la valeur réelle du bien à protéger. La vulnérabilité indique la mesure dans laquelle le matériel est endommagé en fonction de la taille des grêlons. Le risque résulte donc de la formule potentiel de dommages * ampleur du dommage.</t>
  </si>
  <si>
    <t>Potentiel de danger</t>
  </si>
  <si>
    <t>Potentiel de dommages</t>
  </si>
  <si>
    <t>Vulnérabilité</t>
  </si>
  <si>
    <t>Risque</t>
  </si>
  <si>
    <t>Valeur probable des dommages p.a.</t>
  </si>
  <si>
    <t>Remarque:</t>
  </si>
  <si>
    <t>Cet exemple ne tient pas compte du fait que tous les côtés d’un bâtiment ne sont pas touchés avec la même force lors d’un orage de grêle. Ainsi, dans cet exercice, on peut par exemple diviser par deux les surfaces de façade et les stores / volets roulants concernés.</t>
  </si>
  <si>
    <t xml:space="preserve">Mesures de protection possibles: </t>
  </si>
  <si>
    <t>Quelles mesures peut-on prendre pour protéger le bâtiment / les différents éléments de construction contre la grêle? Combien coûtent ces mesures?</t>
  </si>
  <si>
    <t>Mesure</t>
  </si>
  <si>
    <t>Coût</t>
  </si>
  <si>
    <t>RG selon Ø grêlons (cm)</t>
  </si>
  <si>
    <t>Sélection de tuiles plus résistantes (RG5)</t>
  </si>
  <si>
    <t>Couverture des coupoles</t>
  </si>
  <si>
    <t>Sélection d’éléments plus résistants</t>
  </si>
  <si>
    <t>Choix d’une commande automatique</t>
  </si>
  <si>
    <t>-</t>
  </si>
  <si>
    <t>7 Analyse coût-utilité</t>
  </si>
  <si>
    <t>Quelles sont les mesures appropriées pour atteindre l’objectif de protection fixé? Précisez le moment où le coût d’une mesure est inférieur au risque attendu. La situation est-elle différente si le potentiel de danger est accru?</t>
  </si>
  <si>
    <t>Utilité (dommage évité)</t>
  </si>
  <si>
    <t>Différence coût-utilité</t>
  </si>
  <si>
    <t>Sélection de tuiles RG5</t>
  </si>
  <si>
    <t>Remplacement des éléments de façade</t>
  </si>
  <si>
    <t xml:space="preserve">L’analyse se réfère à l’objectif de protection fixé dans le chapitre «2. Potentiel de danger». Vérifiez si les mesures sont également rentables pour d’autres objectifs de protection (p. ex. événement survenant tous les 100 ans, RG3, RG6).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</si>
</sst>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CHF&quot;\ * #,##0.00_ ;_ &quot;CHF&quot;\ * \-#,##0.00_ ;_ &quot;CHF&quot;\ * &quot;-&quot;??_ ;_ @_ "/>
    <numFmt numFmtId="164" formatCode="&quot;CHF&quot;\ #,##0"/>
    <numFmt numFmtId="165" formatCode="&quot;CHF&quot;\ #,##0.00"/>
  </numFmts>
  <fonts count="13" x14ac:knownFonts="1">
    <font>
      <sz val="11"/>
      <color theme="1"/>
      <name val="Calibri"/>
      <family val="2"/>
      <scheme val="minor"/>
    </font>
    <font>
      <b/>
      <sz val="11"/>
      <color theme="1"/>
      <name val="Calibri"/>
      <family val="2"/>
      <scheme val="minor"/>
    </font>
    <font>
      <sz val="11"/>
      <color theme="1"/>
      <name val="Calibri"/>
      <family val="2"/>
      <scheme val="minor"/>
    </font>
    <font>
      <sz val="10"/>
      <color rgb="FF1F497D"/>
      <name val="Arial"/>
      <family val="2"/>
    </font>
    <font>
      <u/>
      <sz val="11"/>
      <color theme="10"/>
      <name val="Calibri"/>
      <family val="2"/>
      <scheme val="minor"/>
    </font>
    <font>
      <b/>
      <sz val="11"/>
      <color rgb="FFFF0000"/>
      <name val="Calibri"/>
      <family val="2"/>
      <scheme val="minor"/>
    </font>
    <font>
      <b/>
      <sz val="14"/>
      <color theme="1"/>
      <name val="Calibri"/>
      <family val="2"/>
      <scheme val="minor"/>
    </font>
    <font>
      <b/>
      <sz val="12"/>
      <color theme="1"/>
      <name val="Calibri"/>
      <family val="2"/>
      <scheme val="minor"/>
    </font>
    <font>
      <i/>
      <sz val="11"/>
      <color theme="1"/>
      <name val="Calibri"/>
      <family val="2"/>
      <scheme val="minor"/>
    </font>
    <font>
      <sz val="9"/>
      <color rgb="FF000000"/>
      <name val="Tahoma"/>
      <charset val="1"/>
    </font>
    <font>
      <b/>
      <sz val="9"/>
      <color rgb="FF000000"/>
      <name val="Segoe UI"/>
      <charset val="1"/>
    </font>
    <font>
      <sz val="9"/>
      <color rgb="FF000000"/>
      <name val="Segoe UI"/>
      <charset val="1"/>
    </font>
    <font>
      <sz val="9"/>
      <color rgb="FF000000"/>
      <name val="Tahoma"/>
      <family val="2"/>
    </font>
  </fonts>
  <fills count="7">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0" tint="-4.9989318521683403E-2"/>
        <bgColor indexed="64"/>
      </patternFill>
    </fill>
  </fills>
  <borders count="1">
    <border>
      <left/>
      <right/>
      <top/>
      <bottom/>
      <diagonal/>
    </border>
  </borders>
  <cellStyleXfs count="3">
    <xf numFmtId="0" fontId="0" fillId="0" borderId="0"/>
    <xf numFmtId="44" fontId="2" fillId="0" borderId="0" applyFont="0" applyFill="0" applyBorder="0" applyAlignment="0" applyProtection="0"/>
    <xf numFmtId="0" fontId="4" fillId="0" borderId="0" applyNumberFormat="0" applyFill="0" applyBorder="0" applyAlignment="0" applyProtection="0"/>
  </cellStyleXfs>
  <cellXfs count="44">
    <xf numFmtId="0" fontId="0" fillId="0" borderId="0" xfId="0"/>
    <xf numFmtId="0" fontId="1" fillId="0" borderId="0" xfId="0" applyFont="1"/>
    <xf numFmtId="164" fontId="0" fillId="0" borderId="0" xfId="0" applyNumberFormat="1"/>
    <xf numFmtId="2" fontId="0" fillId="0" borderId="0" xfId="0" applyNumberFormat="1"/>
    <xf numFmtId="2" fontId="1" fillId="0" borderId="0" xfId="0" applyNumberFormat="1" applyFont="1"/>
    <xf numFmtId="0" fontId="0" fillId="2" borderId="0" xfId="0" applyFill="1"/>
    <xf numFmtId="0" fontId="1" fillId="2" borderId="0" xfId="0" applyFont="1" applyFill="1"/>
    <xf numFmtId="2" fontId="0" fillId="2" borderId="0" xfId="0" applyNumberFormat="1" applyFill="1"/>
    <xf numFmtId="0" fontId="3" fillId="0" borderId="0" xfId="0" applyFont="1" applyAlignment="1">
      <alignment vertical="center"/>
    </xf>
    <xf numFmtId="0" fontId="3" fillId="0" borderId="0" xfId="0" applyFont="1" applyAlignment="1">
      <alignment horizontal="left" vertical="center" indent="5"/>
    </xf>
    <xf numFmtId="0" fontId="4" fillId="0" borderId="0" xfId="2"/>
    <xf numFmtId="0" fontId="0" fillId="0" borderId="0" xfId="0" applyAlignment="1">
      <alignment vertical="top" wrapText="1"/>
    </xf>
    <xf numFmtId="0" fontId="0" fillId="4" borderId="0" xfId="0" applyFill="1"/>
    <xf numFmtId="0" fontId="0" fillId="5" borderId="0" xfId="0" applyFill="1"/>
    <xf numFmtId="0" fontId="7" fillId="6" borderId="0" xfId="0" applyFont="1" applyFill="1"/>
    <xf numFmtId="0" fontId="0" fillId="6" borderId="0" xfId="0" applyFill="1"/>
    <xf numFmtId="0" fontId="1" fillId="6" borderId="0" xfId="0" applyFont="1" applyFill="1"/>
    <xf numFmtId="0" fontId="1" fillId="3" borderId="0" xfId="0" applyFont="1" applyFill="1" applyAlignment="1">
      <alignment vertical="center"/>
    </xf>
    <xf numFmtId="2" fontId="0" fillId="6" borderId="0" xfId="0" applyNumberFormat="1" applyFill="1"/>
    <xf numFmtId="0" fontId="6" fillId="3" borderId="0" xfId="0" applyFont="1" applyFill="1" applyAlignment="1">
      <alignment horizontal="left" vertical="center"/>
    </xf>
    <xf numFmtId="44" fontId="1" fillId="6" borderId="0" xfId="1" applyFont="1" applyFill="1"/>
    <xf numFmtId="164" fontId="0" fillId="6" borderId="0" xfId="0" applyNumberFormat="1" applyFill="1"/>
    <xf numFmtId="44" fontId="0" fillId="6" borderId="0" xfId="1" applyFont="1" applyFill="1"/>
    <xf numFmtId="44" fontId="0" fillId="6" borderId="0" xfId="0" applyNumberFormat="1" applyFill="1"/>
    <xf numFmtId="44" fontId="1" fillId="6" borderId="0" xfId="0" applyNumberFormat="1" applyFont="1" applyFill="1"/>
    <xf numFmtId="0" fontId="5" fillId="4" borderId="0" xfId="0" applyFont="1" applyFill="1"/>
    <xf numFmtId="0" fontId="4" fillId="4" borderId="0" xfId="2" applyFill="1"/>
    <xf numFmtId="164" fontId="0" fillId="4" borderId="0" xfId="0" applyNumberFormat="1" applyFill="1"/>
    <xf numFmtId="165" fontId="0" fillId="4" borderId="0" xfId="0" applyNumberFormat="1" applyFill="1"/>
    <xf numFmtId="20" fontId="0" fillId="5" borderId="0" xfId="0" applyNumberFormat="1" applyFill="1"/>
    <xf numFmtId="0" fontId="1" fillId="5" borderId="0" xfId="0" applyFont="1" applyFill="1"/>
    <xf numFmtId="0" fontId="8" fillId="6" borderId="0" xfId="0" applyFont="1" applyFill="1"/>
    <xf numFmtId="0" fontId="6" fillId="3" borderId="0" xfId="0" applyFont="1" applyFill="1" applyAlignment="1">
      <alignment vertical="center"/>
    </xf>
    <xf numFmtId="0" fontId="6" fillId="3" borderId="0" xfId="0" applyFont="1" applyFill="1" applyAlignment="1">
      <alignment horizontal="left" vertical="center"/>
    </xf>
    <xf numFmtId="0" fontId="0" fillId="3" borderId="0" xfId="0" applyFill="1" applyAlignment="1">
      <alignment horizontal="left" vertical="center" wrapText="1"/>
    </xf>
    <xf numFmtId="0" fontId="1" fillId="0" borderId="0" xfId="0" applyFont="1" applyAlignment="1">
      <alignment horizontal="left"/>
    </xf>
    <xf numFmtId="0" fontId="6" fillId="3" borderId="0" xfId="0" applyFont="1" applyFill="1" applyAlignment="1">
      <alignment horizontal="center" vertical="center"/>
    </xf>
    <xf numFmtId="0" fontId="0" fillId="4" borderId="0" xfId="0" applyFill="1" applyAlignment="1">
      <alignment horizontal="left" vertical="center" wrapText="1"/>
    </xf>
    <xf numFmtId="0" fontId="0" fillId="3" borderId="0" xfId="0" applyFill="1" applyAlignment="1">
      <alignment horizontal="left" vertical="center"/>
    </xf>
    <xf numFmtId="0" fontId="0" fillId="3" borderId="0" xfId="0" applyFill="1" applyAlignment="1">
      <alignment horizontal="left" wrapText="1"/>
    </xf>
    <xf numFmtId="0" fontId="0" fillId="0" borderId="0" xfId="0" applyAlignment="1">
      <alignment horizontal="left" vertical="top" wrapText="1"/>
    </xf>
    <xf numFmtId="0" fontId="0" fillId="3" borderId="0" xfId="0" applyFill="1" applyAlignment="1">
      <alignment horizontal="left" vertical="top" wrapText="1"/>
    </xf>
    <xf numFmtId="0" fontId="0" fillId="4" borderId="0" xfId="0" applyFill="1" applyAlignment="1">
      <alignment horizontal="left" vertical="top" wrapText="1"/>
    </xf>
    <xf numFmtId="0" fontId="0" fillId="0" borderId="0" xfId="0" applyFill="1"/>
  </cellXfs>
  <cellStyles count="3">
    <cellStyle name="Link" xfId="2" builtinId="8"/>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3649089580441655"/>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3.1102362204724409E-2"/>
          <c:y val="0.17782160616504405"/>
          <c:w val="0.8520987430113246"/>
          <c:h val="0.61502734033245843"/>
        </c:manualLayout>
      </c:layout>
      <c:barChart>
        <c:barDir val="bar"/>
        <c:grouping val="clustered"/>
        <c:varyColors val="0"/>
        <c:ser>
          <c:idx val="0"/>
          <c:order val="0"/>
          <c:tx>
            <c:strRef>
              <c:f>'7 Analyse coût-utilité'!$G$4</c:f>
              <c:strCache>
                <c:ptCount val="1"/>
                <c:pt idx="0">
                  <c:v>Différence coût-utilité</c:v>
                </c:pt>
              </c:strCache>
            </c:strRef>
          </c:tx>
          <c:spPr>
            <a:solidFill>
              <a:srgbClr val="A9D18E"/>
            </a:solidFill>
            <a:ln>
              <a:noFill/>
            </a:ln>
            <a:effectLst/>
          </c:spPr>
          <c:invertIfNegative val="1"/>
          <c:cat>
            <c:strRef>
              <c:f>'7 Analyse coût-utilité'!$B$5:$B$9</c:f>
              <c:strCache>
                <c:ptCount val="4"/>
                <c:pt idx="0">
                  <c:v>Sélection de tuiles RG5</c:v>
                </c:pt>
                <c:pt idx="1">
                  <c:v>Couverture des coupoles</c:v>
                </c:pt>
                <c:pt idx="2">
                  <c:v>Remplacement des éléments de façade</c:v>
                </c:pt>
                <c:pt idx="3">
                  <c:v>Choix d’une commande automatique</c:v>
                </c:pt>
              </c:strCache>
            </c:strRef>
          </c:cat>
          <c:val>
            <c:numRef>
              <c:f>'7 Analyse coût-utilité'!$G$5:$G$9</c:f>
              <c:numCache>
                <c:formatCode>_("CHF"* #,##0.00_);_("CHF"* \(#,##0.00\);_("CHF"* "-"??_);_(@_)</c:formatCode>
                <c:ptCount val="5"/>
                <c:pt idx="0">
                  <c:v>0</c:v>
                </c:pt>
                <c:pt idx="1">
                  <c:v>0</c:v>
                </c:pt>
                <c:pt idx="2">
                  <c:v>0</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4B183"/>
                  </a:solidFill>
                  <a:ln>
                    <a:noFill/>
                  </a:ln>
                  <a:effectLst/>
                </c14:spPr>
              </c14:invertSolidFillFmt>
            </c:ext>
            <c:ext xmlns:c16="http://schemas.microsoft.com/office/drawing/2014/chart" uri="{C3380CC4-5D6E-409C-BE32-E72D297353CC}">
              <c16:uniqueId val="{00000000-4315-42E7-B5D7-3ED4921A7B81}"/>
            </c:ext>
          </c:extLst>
        </c:ser>
        <c:dLbls>
          <c:showLegendKey val="0"/>
          <c:showVal val="0"/>
          <c:showCatName val="0"/>
          <c:showSerName val="0"/>
          <c:showPercent val="0"/>
          <c:showBubbleSize val="0"/>
        </c:dLbls>
        <c:gapWidth val="182"/>
        <c:axId val="1748751983"/>
        <c:axId val="1748752399"/>
      </c:barChart>
      <c:catAx>
        <c:axId val="174875198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48752399"/>
        <c:crosses val="autoZero"/>
        <c:auto val="1"/>
        <c:lblAlgn val="ctr"/>
        <c:lblOffset val="100"/>
        <c:noMultiLvlLbl val="0"/>
      </c:catAx>
      <c:valAx>
        <c:axId val="1748752399"/>
        <c:scaling>
          <c:orientation val="minMax"/>
          <c:min val="-140000"/>
        </c:scaling>
        <c:delete val="0"/>
        <c:axPos val="b"/>
        <c:majorGridlines>
          <c:spPr>
            <a:ln w="9525" cap="flat" cmpd="sng" algn="ctr">
              <a:solidFill>
                <a:schemeClr val="tx1">
                  <a:lumMod val="15000"/>
                  <a:lumOff val="85000"/>
                </a:schemeClr>
              </a:solidFill>
              <a:round/>
            </a:ln>
            <a:effectLst/>
          </c:spPr>
        </c:majorGridlines>
        <c:numFmt formatCode="&quot;CHF&quot;\ #,##0" sourceLinked="0"/>
        <c:majorTickMark val="out"/>
        <c:minorTickMark val="none"/>
        <c:tickLblPos val="nextTo"/>
        <c:spPr>
          <a:noFill/>
          <a:ln>
            <a:solidFill>
              <a:schemeClr val="accent1"/>
            </a:solidFill>
          </a:ln>
          <a:effectLst/>
        </c:spPr>
        <c:txPr>
          <a:bodyPr rot="18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4875198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63293</xdr:colOff>
      <xdr:row>18</xdr:row>
      <xdr:rowOff>146047</xdr:rowOff>
    </xdr:from>
    <xdr:to>
      <xdr:col>5</xdr:col>
      <xdr:colOff>651245</xdr:colOff>
      <xdr:row>43</xdr:row>
      <xdr:rowOff>101603</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63293" y="4346572"/>
          <a:ext cx="7084002" cy="47180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390524</xdr:colOff>
      <xdr:row>19</xdr:row>
      <xdr:rowOff>9525</xdr:rowOff>
    </xdr:from>
    <xdr:to>
      <xdr:col>5</xdr:col>
      <xdr:colOff>561974</xdr:colOff>
      <xdr:row>34</xdr:row>
      <xdr:rowOff>133350</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4.%20Verletzlichkeit"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0Gefahrenpotenzial"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5.%20Risiko"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4"/>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5"/>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map.geo.admin.ch/?lang=de&amp;topic=ech&amp;bgLayer=ch.swisstopo.pixelkarte-farbe&amp;layers=ch.swisstopo.zeitreihen,ch.bfs.gebaeude_wohnungs_register,ch.bav.haltestellen-oev,ch.swisstopo.swisstlm3d-wanderwege,ch.astra.wanderland-sperrungen_umleitungen,ch.met" TargetMode="External"/><Relationship Id="rId7" Type="http://schemas.openxmlformats.org/officeDocument/2006/relationships/comments" Target="../comments1.xml"/><Relationship Id="rId2" Type="http://schemas.openxmlformats.org/officeDocument/2006/relationships/hyperlink" Target="https://www.nccs.admin.ch/nccs/de/home/das-nccs/themenschwerpunkte/hagelklima-schweiz/wiederkehrperioden.html" TargetMode="External"/><Relationship Id="rId1" Type="http://schemas.openxmlformats.org/officeDocument/2006/relationships/hyperlink" Target="https://www.schutz-vor-naturgefahren.ch/spezialist/naturgefahren/hagel.html"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17"/>
  <sheetViews>
    <sheetView tabSelected="1" zoomScale="130" zoomScaleNormal="130" workbookViewId="0">
      <selection activeCell="A2" sqref="A2"/>
    </sheetView>
  </sheetViews>
  <sheetFormatPr baseColWidth="10" defaultColWidth="9.140625" defaultRowHeight="15" x14ac:dyDescent="0.25"/>
  <sheetData>
    <row r="2" spans="2:12" ht="24.75" customHeight="1" x14ac:dyDescent="0.25">
      <c r="B2" s="33" t="s">
        <v>0</v>
      </c>
      <c r="C2" s="33"/>
    </row>
    <row r="3" spans="2:12" ht="108" customHeight="1" x14ac:dyDescent="0.25">
      <c r="B3" s="34" t="s">
        <v>1</v>
      </c>
      <c r="C3" s="34"/>
      <c r="D3" s="34"/>
      <c r="E3" s="34"/>
      <c r="F3" s="34"/>
      <c r="G3" s="34"/>
      <c r="H3" s="34"/>
      <c r="I3" s="34"/>
      <c r="J3" s="34"/>
      <c r="K3" s="34"/>
      <c r="L3" s="34"/>
    </row>
    <row r="7" spans="2:12" x14ac:dyDescent="0.25">
      <c r="B7" s="11"/>
      <c r="C7" s="11"/>
      <c r="D7" s="11"/>
      <c r="E7" s="11"/>
      <c r="F7" s="11"/>
      <c r="G7" s="11"/>
      <c r="H7" s="11"/>
      <c r="I7" s="11"/>
      <c r="J7" s="11"/>
      <c r="K7" s="11"/>
      <c r="L7" s="11"/>
    </row>
    <row r="8" spans="2:12" x14ac:dyDescent="0.25">
      <c r="B8" s="11"/>
      <c r="C8" s="11"/>
      <c r="D8" s="11"/>
      <c r="E8" s="11"/>
      <c r="F8" s="11"/>
      <c r="G8" s="11"/>
      <c r="H8" s="11"/>
      <c r="I8" s="11"/>
      <c r="J8" s="11"/>
      <c r="K8" s="11"/>
      <c r="L8" s="11"/>
    </row>
    <row r="9" spans="2:12" x14ac:dyDescent="0.25">
      <c r="B9" s="11"/>
      <c r="C9" s="11"/>
      <c r="D9" s="11"/>
      <c r="E9" s="11"/>
      <c r="F9" s="11"/>
      <c r="G9" s="11"/>
      <c r="H9" s="11"/>
      <c r="I9" s="11"/>
      <c r="J9" s="11"/>
      <c r="K9" s="11"/>
      <c r="L9" s="11"/>
    </row>
    <row r="10" spans="2:12" x14ac:dyDescent="0.25">
      <c r="B10" s="11"/>
      <c r="C10" s="11"/>
      <c r="D10" s="11"/>
      <c r="E10" s="11"/>
      <c r="F10" s="11"/>
      <c r="G10" s="11"/>
      <c r="H10" s="11"/>
      <c r="I10" s="11"/>
      <c r="J10" s="11"/>
      <c r="K10" s="11"/>
      <c r="L10" s="11"/>
    </row>
    <row r="11" spans="2:12" x14ac:dyDescent="0.25">
      <c r="C11" s="8"/>
    </row>
    <row r="12" spans="2:12" x14ac:dyDescent="0.25">
      <c r="C12" s="9"/>
    </row>
    <row r="13" spans="2:12" x14ac:dyDescent="0.25">
      <c r="C13" s="9"/>
    </row>
    <row r="14" spans="2:12" x14ac:dyDescent="0.25">
      <c r="C14" s="9"/>
    </row>
    <row r="15" spans="2:12" x14ac:dyDescent="0.25">
      <c r="C15" s="9"/>
    </row>
    <row r="16" spans="2:12" x14ac:dyDescent="0.25">
      <c r="C16" s="9"/>
    </row>
    <row r="17" spans="3:3" x14ac:dyDescent="0.25">
      <c r="C17" s="9"/>
    </row>
  </sheetData>
  <mergeCells count="2">
    <mergeCell ref="B2:C2"/>
    <mergeCell ref="B3:L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7"/>
  <sheetViews>
    <sheetView zoomScaleNormal="100" workbookViewId="0">
      <selection activeCell="A2" sqref="A2"/>
    </sheetView>
  </sheetViews>
  <sheetFormatPr baseColWidth="10" defaultColWidth="9.140625" defaultRowHeight="15" x14ac:dyDescent="0.25"/>
  <cols>
    <col min="1" max="1" width="15.42578125" bestFit="1" customWidth="1"/>
    <col min="2" max="2" width="10.42578125" bestFit="1" customWidth="1"/>
    <col min="3" max="3" width="25.42578125" bestFit="1" customWidth="1"/>
    <col min="4" max="4" width="25.85546875" bestFit="1" customWidth="1"/>
    <col min="5" max="5" width="20.28515625" bestFit="1" customWidth="1"/>
    <col min="6" max="6" width="12.28515625" customWidth="1"/>
    <col min="7" max="7" width="13" customWidth="1"/>
    <col min="8" max="8" width="23.140625" customWidth="1"/>
    <col min="9" max="9" width="16.42578125" customWidth="1"/>
    <col min="11" max="11" width="13.28515625" customWidth="1"/>
  </cols>
  <sheetData>
    <row r="1" spans="1:15" ht="75" customHeight="1" x14ac:dyDescent="0.25">
      <c r="A1" s="36" t="s">
        <v>2</v>
      </c>
      <c r="B1" s="36"/>
      <c r="C1" s="34" t="s">
        <v>3</v>
      </c>
      <c r="D1" s="34"/>
      <c r="E1" s="34"/>
      <c r="F1" s="34"/>
      <c r="G1" s="34"/>
    </row>
    <row r="2" spans="1:15" x14ac:dyDescent="0.25">
      <c r="O2" s="1"/>
    </row>
    <row r="3" spans="1:15" x14ac:dyDescent="0.25">
      <c r="A3" s="1" t="s">
        <v>4</v>
      </c>
    </row>
    <row r="5" spans="1:15" ht="15.75" x14ac:dyDescent="0.25">
      <c r="A5" s="5" t="s">
        <v>5</v>
      </c>
      <c r="B5" s="5" t="s">
        <v>6</v>
      </c>
      <c r="C5" s="5" t="s">
        <v>7</v>
      </c>
      <c r="D5" s="5" t="s">
        <v>8</v>
      </c>
      <c r="E5" s="5" t="s">
        <v>9</v>
      </c>
      <c r="H5" s="14" t="s">
        <v>10</v>
      </c>
      <c r="I5" s="15"/>
      <c r="J5" s="15"/>
    </row>
    <row r="6" spans="1:15" x14ac:dyDescent="0.25">
      <c r="A6" s="5">
        <v>1</v>
      </c>
      <c r="B6" s="5">
        <v>5.0000000000000001E-4</v>
      </c>
      <c r="C6" s="5">
        <v>13.8</v>
      </c>
      <c r="D6" s="5">
        <v>49.7</v>
      </c>
      <c r="E6" s="5">
        <v>0.04</v>
      </c>
      <c r="H6" s="15"/>
      <c r="I6" s="15"/>
      <c r="J6" s="15"/>
    </row>
    <row r="7" spans="1:15" x14ac:dyDescent="0.25">
      <c r="A7" s="5">
        <v>1.5</v>
      </c>
      <c r="B7" s="5">
        <v>1.5E-3</v>
      </c>
      <c r="C7" s="5">
        <v>16.899999999999999</v>
      </c>
      <c r="D7" s="5">
        <v>60.8</v>
      </c>
      <c r="E7" s="5">
        <v>0.22</v>
      </c>
      <c r="H7" s="16" t="s">
        <v>11</v>
      </c>
      <c r="I7" s="16" t="s">
        <v>12</v>
      </c>
      <c r="J7" s="16"/>
    </row>
    <row r="8" spans="1:15" x14ac:dyDescent="0.25">
      <c r="A8" s="5">
        <v>2</v>
      </c>
      <c r="B8" s="5">
        <v>3.5999999999999999E-3</v>
      </c>
      <c r="C8" s="5">
        <v>19.5</v>
      </c>
      <c r="D8" s="5">
        <v>70.2</v>
      </c>
      <c r="E8" s="5">
        <v>0.69</v>
      </c>
      <c r="H8" s="13"/>
      <c r="I8" s="13"/>
      <c r="J8" s="15"/>
    </row>
    <row r="9" spans="1:15" x14ac:dyDescent="0.25">
      <c r="A9" s="5">
        <v>2.5</v>
      </c>
      <c r="B9" s="5">
        <v>7.1000000000000004E-3</v>
      </c>
      <c r="C9" s="5">
        <v>21.8</v>
      </c>
      <c r="D9" s="5">
        <v>78.5</v>
      </c>
      <c r="E9" s="5">
        <v>1.69</v>
      </c>
      <c r="H9" s="31" t="s">
        <v>13</v>
      </c>
      <c r="I9" s="31">
        <v>4</v>
      </c>
      <c r="J9" s="15"/>
    </row>
    <row r="10" spans="1:15" x14ac:dyDescent="0.25">
      <c r="A10" s="5">
        <v>3</v>
      </c>
      <c r="B10" s="5">
        <v>1.23E-2</v>
      </c>
      <c r="C10" s="5">
        <v>23.9</v>
      </c>
      <c r="D10" s="5">
        <v>86</v>
      </c>
      <c r="E10" s="5">
        <v>3.5</v>
      </c>
    </row>
    <row r="11" spans="1:15" x14ac:dyDescent="0.25">
      <c r="A11" s="5">
        <v>4</v>
      </c>
      <c r="B11" s="5">
        <v>2.92E-2</v>
      </c>
      <c r="C11" s="5">
        <v>27.5</v>
      </c>
      <c r="D11" s="5">
        <v>99</v>
      </c>
      <c r="E11" s="5">
        <v>11.1</v>
      </c>
    </row>
    <row r="12" spans="1:15" x14ac:dyDescent="0.25">
      <c r="A12" s="5">
        <v>5</v>
      </c>
      <c r="B12" s="5">
        <v>5.6899999999999999E-2</v>
      </c>
      <c r="C12" s="5">
        <v>30.8</v>
      </c>
      <c r="D12" s="5">
        <v>110.9</v>
      </c>
      <c r="E12" s="5">
        <v>27</v>
      </c>
    </row>
    <row r="13" spans="1:15" x14ac:dyDescent="0.25">
      <c r="A13" s="5">
        <v>6</v>
      </c>
      <c r="B13" s="5">
        <v>9.8400000000000001E-2</v>
      </c>
      <c r="C13" s="5">
        <v>33.700000000000003</v>
      </c>
      <c r="D13" s="5">
        <v>121.3</v>
      </c>
      <c r="E13" s="5">
        <v>56</v>
      </c>
    </row>
    <row r="14" spans="1:15" x14ac:dyDescent="0.25">
      <c r="A14" s="5">
        <v>7</v>
      </c>
      <c r="B14" s="5">
        <v>0.15620000000000001</v>
      </c>
      <c r="C14" s="5">
        <v>36.4</v>
      </c>
      <c r="D14" s="5">
        <v>131</v>
      </c>
      <c r="E14" s="5">
        <v>103.7</v>
      </c>
    </row>
    <row r="15" spans="1:15" x14ac:dyDescent="0.25">
      <c r="A15" s="5">
        <v>8</v>
      </c>
      <c r="B15" s="5">
        <v>0.23319999999999999</v>
      </c>
      <c r="C15" s="5">
        <v>39</v>
      </c>
      <c r="D15" s="5">
        <v>140.4</v>
      </c>
      <c r="E15" s="5">
        <v>176.9</v>
      </c>
    </row>
    <row r="16" spans="1:15" x14ac:dyDescent="0.25">
      <c r="A16" s="10" t="s">
        <v>14</v>
      </c>
    </row>
    <row r="18" spans="1:11" x14ac:dyDescent="0.25">
      <c r="A18" s="35" t="s">
        <v>15</v>
      </c>
      <c r="B18" s="35"/>
      <c r="C18" s="35"/>
    </row>
    <row r="22" spans="1:11" x14ac:dyDescent="0.25">
      <c r="G22" s="25" t="s">
        <v>16</v>
      </c>
      <c r="H22" s="12"/>
      <c r="I22" s="12"/>
      <c r="J22" s="12"/>
      <c r="K22" s="12"/>
    </row>
    <row r="23" spans="1:11" ht="15" customHeight="1" x14ac:dyDescent="0.25">
      <c r="G23" s="37" t="s">
        <v>17</v>
      </c>
      <c r="H23" s="37"/>
      <c r="I23" s="37"/>
      <c r="J23" s="37"/>
      <c r="K23" s="37"/>
    </row>
    <row r="24" spans="1:11" x14ac:dyDescent="0.25">
      <c r="G24" s="37"/>
      <c r="H24" s="37"/>
      <c r="I24" s="37"/>
      <c r="J24" s="37"/>
      <c r="K24" s="37"/>
    </row>
    <row r="25" spans="1:11" x14ac:dyDescent="0.25">
      <c r="G25" s="37"/>
      <c r="H25" s="37"/>
      <c r="I25" s="37"/>
      <c r="J25" s="37"/>
      <c r="K25" s="37"/>
    </row>
    <row r="26" spans="1:11" x14ac:dyDescent="0.25">
      <c r="G26" s="37"/>
      <c r="H26" s="37"/>
      <c r="I26" s="37"/>
      <c r="J26" s="37"/>
      <c r="K26" s="37"/>
    </row>
    <row r="27" spans="1:11" x14ac:dyDescent="0.25">
      <c r="G27" s="37"/>
      <c r="H27" s="37"/>
      <c r="I27" s="37"/>
      <c r="J27" s="37"/>
      <c r="K27" s="37"/>
    </row>
    <row r="28" spans="1:11" x14ac:dyDescent="0.25">
      <c r="G28" s="26" t="s">
        <v>18</v>
      </c>
      <c r="H28" s="12"/>
      <c r="I28" s="12"/>
      <c r="J28" s="12"/>
      <c r="K28" s="12"/>
    </row>
    <row r="46" spans="1:1" x14ac:dyDescent="0.25">
      <c r="A46" s="10" t="s">
        <v>19</v>
      </c>
    </row>
    <row r="47" spans="1:1" x14ac:dyDescent="0.25">
      <c r="A47" t="s">
        <v>20</v>
      </c>
    </row>
  </sheetData>
  <mergeCells count="4">
    <mergeCell ref="A18:C18"/>
    <mergeCell ref="C1:G1"/>
    <mergeCell ref="A1:B1"/>
    <mergeCell ref="G23:K27"/>
  </mergeCells>
  <hyperlinks>
    <hyperlink ref="A16" r:id="rId1" location="anchor-einwirkungen" xr:uid="{00000000-0004-0000-0100-000000000000}"/>
    <hyperlink ref="A46" r:id="rId2" xr:uid="{00000000-0004-0000-0100-000001000000}"/>
    <hyperlink ref="G28" r:id="rId3" xr:uid="{00000000-0004-0000-0100-000002000000}"/>
  </hyperlinks>
  <pageMargins left="0.7" right="0.7" top="0.75" bottom="0.75" header="0.3" footer="0.3"/>
  <pageSetup paperSize="9" orientation="portrait" r:id="rId4"/>
  <drawing r:id="rId5"/>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0"/>
  <sheetViews>
    <sheetView zoomScale="130" zoomScaleNormal="130" workbookViewId="0">
      <selection activeCell="A2" sqref="A2"/>
    </sheetView>
  </sheetViews>
  <sheetFormatPr baseColWidth="10" defaultColWidth="9.140625" defaultRowHeight="15" x14ac:dyDescent="0.25"/>
  <cols>
    <col min="1" max="1" width="21.42578125" customWidth="1"/>
    <col min="2" max="2" width="15.42578125" customWidth="1"/>
    <col min="3" max="3" width="15.85546875" customWidth="1"/>
    <col min="5" max="5" width="11.28515625" bestFit="1" customWidth="1"/>
    <col min="8" max="8" width="13.28515625" customWidth="1"/>
  </cols>
  <sheetData>
    <row r="1" spans="1:8" ht="25.5" customHeight="1" x14ac:dyDescent="0.25">
      <c r="A1" s="17" t="s">
        <v>21</v>
      </c>
      <c r="B1" s="38" t="s">
        <v>22</v>
      </c>
      <c r="C1" s="38"/>
      <c r="D1" s="38"/>
      <c r="E1" s="38"/>
      <c r="F1" s="38"/>
      <c r="G1" s="38"/>
      <c r="H1" s="38"/>
    </row>
    <row r="3" spans="1:8" x14ac:dyDescent="0.25">
      <c r="A3" s="16" t="s">
        <v>23</v>
      </c>
      <c r="B3" s="16" t="s">
        <v>24</v>
      </c>
    </row>
    <row r="4" spans="1:8" x14ac:dyDescent="0.25">
      <c r="A4" s="15" t="s">
        <v>25</v>
      </c>
      <c r="B4" s="27">
        <v>400000</v>
      </c>
    </row>
    <row r="5" spans="1:8" x14ac:dyDescent="0.25">
      <c r="A5" s="15" t="s">
        <v>26</v>
      </c>
      <c r="B5" s="27">
        <v>80000</v>
      </c>
    </row>
    <row r="6" spans="1:8" x14ac:dyDescent="0.25">
      <c r="A6" s="15" t="s">
        <v>27</v>
      </c>
      <c r="B6" s="27">
        <v>220000</v>
      </c>
    </row>
    <row r="7" spans="1:8" x14ac:dyDescent="0.25">
      <c r="A7" s="15" t="s">
        <v>28</v>
      </c>
      <c r="B7" s="27">
        <v>70000</v>
      </c>
    </row>
    <row r="8" spans="1:8" x14ac:dyDescent="0.25">
      <c r="A8" s="15" t="s">
        <v>29</v>
      </c>
      <c r="B8" s="27">
        <v>230000</v>
      </c>
    </row>
    <row r="9" spans="1:8" x14ac:dyDescent="0.25">
      <c r="A9" s="13"/>
      <c r="B9" s="13"/>
      <c r="E9" s="2"/>
    </row>
    <row r="10" spans="1:8" x14ac:dyDescent="0.25">
      <c r="A10" s="13"/>
      <c r="B10" s="13"/>
    </row>
    <row r="11" spans="1:8" x14ac:dyDescent="0.25">
      <c r="A11" s="13"/>
      <c r="B11" s="13"/>
    </row>
    <row r="20" spans="1:1" x14ac:dyDescent="0.25">
      <c r="A20" s="1"/>
    </row>
  </sheetData>
  <mergeCells count="1">
    <mergeCell ref="B1:H1"/>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8"/>
  <sheetViews>
    <sheetView zoomScaleNormal="100" workbookViewId="0"/>
  </sheetViews>
  <sheetFormatPr baseColWidth="10" defaultColWidth="9.140625" defaultRowHeight="15" x14ac:dyDescent="0.25"/>
  <cols>
    <col min="1" max="1" width="22.140625" customWidth="1"/>
    <col min="2" max="2" width="12" bestFit="1" customWidth="1"/>
    <col min="3" max="3" width="24.140625" bestFit="1" customWidth="1"/>
    <col min="13" max="13" width="20.42578125" customWidth="1"/>
    <col min="14" max="14" width="27.7109375" bestFit="1" customWidth="1"/>
  </cols>
  <sheetData>
    <row r="1" spans="1:14" ht="21.75" customHeight="1" x14ac:dyDescent="0.25"/>
    <row r="2" spans="1:14" x14ac:dyDescent="0.25">
      <c r="A2" s="38" t="s">
        <v>30</v>
      </c>
      <c r="B2" s="38"/>
      <c r="C2" s="38"/>
    </row>
    <row r="3" spans="1:14" x14ac:dyDescent="0.25">
      <c r="A3" s="39" t="s">
        <v>31</v>
      </c>
      <c r="B3" s="39"/>
      <c r="C3" s="39"/>
      <c r="D3" s="39"/>
      <c r="E3" s="39"/>
      <c r="F3" s="39"/>
      <c r="G3" s="39"/>
      <c r="H3" s="39"/>
      <c r="I3" s="39"/>
      <c r="J3" s="39"/>
    </row>
    <row r="4" spans="1:14" x14ac:dyDescent="0.25">
      <c r="A4" s="39"/>
      <c r="B4" s="39"/>
      <c r="C4" s="39"/>
      <c r="D4" s="39"/>
      <c r="E4" s="39"/>
      <c r="F4" s="39"/>
      <c r="G4" s="39"/>
      <c r="H4" s="39"/>
      <c r="I4" s="39"/>
      <c r="J4" s="39"/>
    </row>
    <row r="5" spans="1:14" x14ac:dyDescent="0.25">
      <c r="A5" s="39"/>
      <c r="B5" s="39"/>
      <c r="C5" s="39"/>
      <c r="D5" s="39"/>
      <c r="E5" s="39"/>
      <c r="F5" s="39"/>
      <c r="G5" s="39"/>
      <c r="H5" s="39"/>
      <c r="I5" s="39"/>
      <c r="J5" s="39"/>
    </row>
    <row r="6" spans="1:14" ht="21.75" customHeight="1" x14ac:dyDescent="0.25">
      <c r="A6" s="39"/>
      <c r="B6" s="39"/>
      <c r="C6" s="39"/>
      <c r="D6" s="39"/>
      <c r="E6" s="39"/>
      <c r="F6" s="39"/>
      <c r="G6" s="39"/>
      <c r="H6" s="39"/>
      <c r="I6" s="39"/>
      <c r="J6" s="39"/>
    </row>
    <row r="7" spans="1:14" x14ac:dyDescent="0.25">
      <c r="D7" s="2"/>
      <c r="L7" s="1" t="s">
        <v>32</v>
      </c>
    </row>
    <row r="9" spans="1:14" x14ac:dyDescent="0.25">
      <c r="A9" s="16" t="s">
        <v>33</v>
      </c>
      <c r="B9" s="15" t="s">
        <v>34</v>
      </c>
      <c r="C9" s="15" t="s">
        <v>35</v>
      </c>
      <c r="D9" t="s">
        <v>36</v>
      </c>
      <c r="L9" s="5"/>
      <c r="M9" s="6" t="s">
        <v>9</v>
      </c>
      <c r="N9" s="6" t="s">
        <v>37</v>
      </c>
    </row>
    <row r="10" spans="1:14" x14ac:dyDescent="0.25">
      <c r="A10" s="16"/>
      <c r="B10" s="15">
        <v>1</v>
      </c>
      <c r="C10" s="18">
        <v>0</v>
      </c>
      <c r="L10" s="5">
        <v>1</v>
      </c>
      <c r="M10" s="5">
        <v>0.04</v>
      </c>
      <c r="N10" s="7">
        <f t="shared" ref="N10:N17" si="0">MIN(M10/$M$16,1)</f>
        <v>3.8572806171648989E-4</v>
      </c>
    </row>
    <row r="11" spans="1:14" x14ac:dyDescent="0.25">
      <c r="A11" s="16"/>
      <c r="B11" s="15">
        <v>2</v>
      </c>
      <c r="C11" s="18">
        <f>N11</f>
        <v>6.6538090646094498E-3</v>
      </c>
      <c r="L11" s="5">
        <v>2</v>
      </c>
      <c r="M11" s="5">
        <v>0.69</v>
      </c>
      <c r="N11" s="7">
        <f t="shared" si="0"/>
        <v>6.6538090646094498E-3</v>
      </c>
    </row>
    <row r="12" spans="1:14" x14ac:dyDescent="0.25">
      <c r="A12" s="16"/>
      <c r="B12" s="15">
        <v>3</v>
      </c>
      <c r="C12" s="18">
        <f>N12</f>
        <v>3.3751205400192864E-2</v>
      </c>
      <c r="L12" s="5">
        <v>3</v>
      </c>
      <c r="M12" s="5">
        <v>3.5</v>
      </c>
      <c r="N12" s="7">
        <f t="shared" si="0"/>
        <v>3.3751205400192864E-2</v>
      </c>
    </row>
    <row r="13" spans="1:14" x14ac:dyDescent="0.25">
      <c r="A13" s="16"/>
      <c r="B13" s="15">
        <v>4</v>
      </c>
      <c r="C13" s="18">
        <f>N13</f>
        <v>0.10703953712632594</v>
      </c>
      <c r="L13" s="5">
        <v>4</v>
      </c>
      <c r="M13" s="5">
        <v>11.1</v>
      </c>
      <c r="N13" s="7">
        <f t="shared" si="0"/>
        <v>0.10703953712632594</v>
      </c>
    </row>
    <row r="14" spans="1:14" x14ac:dyDescent="0.25">
      <c r="A14" s="16"/>
      <c r="B14" s="15">
        <v>5</v>
      </c>
      <c r="C14" s="18">
        <f>N14</f>
        <v>0.26036644165863065</v>
      </c>
      <c r="L14" s="5">
        <v>5</v>
      </c>
      <c r="M14" s="5">
        <v>27</v>
      </c>
      <c r="N14" s="7">
        <f t="shared" si="0"/>
        <v>0.26036644165863065</v>
      </c>
    </row>
    <row r="15" spans="1:14" x14ac:dyDescent="0.25">
      <c r="A15" s="16"/>
      <c r="B15" s="15">
        <v>6</v>
      </c>
      <c r="C15" s="18">
        <v>1</v>
      </c>
      <c r="L15" s="5">
        <v>6</v>
      </c>
      <c r="M15" s="5">
        <v>56</v>
      </c>
      <c r="N15" s="7">
        <f t="shared" si="0"/>
        <v>0.54001928640308583</v>
      </c>
    </row>
    <row r="16" spans="1:14" x14ac:dyDescent="0.25">
      <c r="A16" s="16"/>
      <c r="B16" s="15">
        <v>7</v>
      </c>
      <c r="C16" s="18">
        <f>N16</f>
        <v>1</v>
      </c>
      <c r="L16" s="5">
        <v>7</v>
      </c>
      <c r="M16" s="5">
        <v>103.7</v>
      </c>
      <c r="N16" s="7">
        <f t="shared" si="0"/>
        <v>1</v>
      </c>
    </row>
    <row r="17" spans="1:14" x14ac:dyDescent="0.25">
      <c r="A17" s="16"/>
      <c r="B17" s="15">
        <v>8</v>
      </c>
      <c r="C17" s="18">
        <f>N17</f>
        <v>1</v>
      </c>
      <c r="L17" s="5">
        <v>8</v>
      </c>
      <c r="M17" s="5">
        <v>176.9</v>
      </c>
      <c r="N17" s="7">
        <f t="shared" si="0"/>
        <v>1</v>
      </c>
    </row>
    <row r="18" spans="1:14" x14ac:dyDescent="0.25">
      <c r="A18" s="1"/>
      <c r="C18" s="3"/>
    </row>
    <row r="19" spans="1:14" x14ac:dyDescent="0.25">
      <c r="A19" s="16" t="s">
        <v>26</v>
      </c>
      <c r="B19" s="15" t="s">
        <v>34</v>
      </c>
      <c r="C19" s="18" t="s">
        <v>35</v>
      </c>
      <c r="D19" s="40" t="s">
        <v>38</v>
      </c>
      <c r="E19" s="40"/>
      <c r="F19" s="40"/>
      <c r="G19" s="40"/>
      <c r="H19" s="40"/>
      <c r="I19" s="40"/>
    </row>
    <row r="20" spans="1:14" x14ac:dyDescent="0.25">
      <c r="A20" s="16"/>
      <c r="B20" s="15">
        <v>1</v>
      </c>
      <c r="C20" s="18">
        <v>1.4814814814814814E-3</v>
      </c>
      <c r="D20" s="40"/>
      <c r="E20" s="40"/>
      <c r="F20" s="40"/>
      <c r="G20" s="40"/>
      <c r="H20" s="40"/>
      <c r="I20" s="40"/>
    </row>
    <row r="21" spans="1:14" x14ac:dyDescent="0.25">
      <c r="A21" s="16"/>
      <c r="B21" s="15">
        <v>2</v>
      </c>
      <c r="C21" s="18">
        <v>2.5555555555555554E-2</v>
      </c>
      <c r="D21" s="40"/>
      <c r="E21" s="40"/>
      <c r="F21" s="40"/>
      <c r="G21" s="40"/>
      <c r="H21" s="40"/>
      <c r="I21" s="40"/>
    </row>
    <row r="22" spans="1:14" x14ac:dyDescent="0.25">
      <c r="A22" s="16"/>
      <c r="B22" s="15">
        <v>3</v>
      </c>
      <c r="C22" s="18">
        <v>0.12962962962962962</v>
      </c>
      <c r="D22" s="40"/>
      <c r="E22" s="40"/>
      <c r="F22" s="40"/>
      <c r="G22" s="40"/>
      <c r="H22" s="40"/>
      <c r="I22" s="40"/>
    </row>
    <row r="23" spans="1:14" x14ac:dyDescent="0.25">
      <c r="A23" s="16"/>
      <c r="B23" s="15">
        <v>4</v>
      </c>
      <c r="C23" s="18">
        <v>1</v>
      </c>
    </row>
    <row r="24" spans="1:14" x14ac:dyDescent="0.25">
      <c r="A24" s="16"/>
      <c r="B24" s="15">
        <v>5</v>
      </c>
      <c r="C24" s="18">
        <v>1</v>
      </c>
    </row>
    <row r="25" spans="1:14" x14ac:dyDescent="0.25">
      <c r="A25" s="16"/>
      <c r="B25" s="15">
        <v>6</v>
      </c>
      <c r="C25" s="18">
        <v>1</v>
      </c>
    </row>
    <row r="26" spans="1:14" x14ac:dyDescent="0.25">
      <c r="A26" s="16"/>
      <c r="B26" s="15">
        <v>7</v>
      </c>
      <c r="C26" s="18">
        <f>N16</f>
        <v>1</v>
      </c>
    </row>
    <row r="27" spans="1:14" x14ac:dyDescent="0.25">
      <c r="A27" s="16"/>
      <c r="B27" s="15">
        <v>8</v>
      </c>
      <c r="C27" s="18">
        <f>N17</f>
        <v>1</v>
      </c>
    </row>
    <row r="28" spans="1:14" x14ac:dyDescent="0.25">
      <c r="A28" s="1"/>
      <c r="C28" s="3"/>
    </row>
    <row r="29" spans="1:14" x14ac:dyDescent="0.25">
      <c r="A29" s="16" t="s">
        <v>27</v>
      </c>
      <c r="B29" s="15" t="s">
        <v>34</v>
      </c>
      <c r="C29" s="18" t="s">
        <v>35</v>
      </c>
      <c r="D29" t="s">
        <v>39</v>
      </c>
    </row>
    <row r="30" spans="1:14" x14ac:dyDescent="0.25">
      <c r="A30" s="16"/>
      <c r="B30" s="15">
        <v>1</v>
      </c>
      <c r="C30" s="18">
        <v>7.1428571428571429E-4</v>
      </c>
    </row>
    <row r="31" spans="1:14" x14ac:dyDescent="0.25">
      <c r="A31" s="16"/>
      <c r="B31" s="15">
        <v>2</v>
      </c>
      <c r="C31" s="18">
        <v>7.1428571428571429E-4</v>
      </c>
    </row>
    <row r="32" spans="1:14" x14ac:dyDescent="0.25">
      <c r="A32" s="16"/>
      <c r="B32" s="15">
        <v>3</v>
      </c>
      <c r="C32" s="18">
        <v>6.25E-2</v>
      </c>
    </row>
    <row r="33" spans="1:9" x14ac:dyDescent="0.25">
      <c r="A33" s="16"/>
      <c r="B33" s="15">
        <v>4</v>
      </c>
      <c r="C33" s="18">
        <v>0.1982142857142857</v>
      </c>
    </row>
    <row r="34" spans="1:9" x14ac:dyDescent="0.25">
      <c r="A34" s="16"/>
      <c r="B34" s="15">
        <v>5</v>
      </c>
      <c r="C34" s="18">
        <v>0.48214285714285715</v>
      </c>
    </row>
    <row r="35" spans="1:9" x14ac:dyDescent="0.25">
      <c r="A35" s="16"/>
      <c r="B35" s="15">
        <v>6</v>
      </c>
      <c r="C35" s="18">
        <v>1</v>
      </c>
    </row>
    <row r="36" spans="1:9" x14ac:dyDescent="0.25">
      <c r="A36" s="16"/>
      <c r="B36" s="15">
        <v>7</v>
      </c>
      <c r="C36" s="18">
        <f>N16</f>
        <v>1</v>
      </c>
    </row>
    <row r="37" spans="1:9" x14ac:dyDescent="0.25">
      <c r="A37" s="16"/>
      <c r="B37" s="15">
        <v>8</v>
      </c>
      <c r="C37" s="18">
        <f>N17</f>
        <v>1</v>
      </c>
    </row>
    <row r="38" spans="1:9" x14ac:dyDescent="0.25">
      <c r="A38" s="1"/>
      <c r="C38" s="3"/>
    </row>
    <row r="39" spans="1:9" ht="15" customHeight="1" x14ac:dyDescent="0.25">
      <c r="A39" s="16" t="s">
        <v>40</v>
      </c>
      <c r="B39" s="15" t="s">
        <v>34</v>
      </c>
      <c r="C39" s="18" t="s">
        <v>35</v>
      </c>
      <c r="D39" s="40" t="s">
        <v>41</v>
      </c>
      <c r="E39" s="40"/>
      <c r="F39" s="40"/>
      <c r="G39" s="40"/>
      <c r="H39" s="40"/>
      <c r="I39" s="40"/>
    </row>
    <row r="40" spans="1:9" x14ac:dyDescent="0.25">
      <c r="A40" s="16"/>
      <c r="B40" s="15">
        <v>1</v>
      </c>
      <c r="C40" s="18">
        <v>0.1</v>
      </c>
      <c r="D40" s="40"/>
      <c r="E40" s="40"/>
      <c r="F40" s="40"/>
      <c r="G40" s="40"/>
      <c r="H40" s="40"/>
      <c r="I40" s="40"/>
    </row>
    <row r="41" spans="1:9" x14ac:dyDescent="0.25">
      <c r="A41" s="16"/>
      <c r="B41" s="15">
        <v>2</v>
      </c>
      <c r="C41" s="18">
        <v>0.3</v>
      </c>
      <c r="D41" s="40"/>
      <c r="E41" s="40"/>
      <c r="F41" s="40"/>
      <c r="G41" s="40"/>
      <c r="H41" s="40"/>
      <c r="I41" s="40"/>
    </row>
    <row r="42" spans="1:9" x14ac:dyDescent="0.25">
      <c r="A42" s="16"/>
      <c r="B42" s="15">
        <v>3</v>
      </c>
      <c r="C42" s="18">
        <v>0.8</v>
      </c>
      <c r="D42" s="40"/>
      <c r="E42" s="40"/>
      <c r="F42" s="40"/>
      <c r="G42" s="40"/>
      <c r="H42" s="40"/>
      <c r="I42" s="40"/>
    </row>
    <row r="43" spans="1:9" x14ac:dyDescent="0.25">
      <c r="A43" s="16"/>
      <c r="B43" s="15">
        <v>4</v>
      </c>
      <c r="C43" s="18">
        <v>1</v>
      </c>
    </row>
    <row r="44" spans="1:9" x14ac:dyDescent="0.25">
      <c r="A44" s="16"/>
      <c r="B44" s="15">
        <v>5</v>
      </c>
      <c r="C44" s="18">
        <v>1</v>
      </c>
    </row>
    <row r="45" spans="1:9" x14ac:dyDescent="0.25">
      <c r="A45" s="16"/>
      <c r="B45" s="15">
        <v>6</v>
      </c>
      <c r="C45" s="18">
        <v>1</v>
      </c>
    </row>
    <row r="46" spans="1:9" x14ac:dyDescent="0.25">
      <c r="A46" s="16"/>
      <c r="B46" s="15">
        <v>7</v>
      </c>
      <c r="C46" s="18">
        <f>N16</f>
        <v>1</v>
      </c>
    </row>
    <row r="47" spans="1:9" x14ac:dyDescent="0.25">
      <c r="A47" s="16"/>
      <c r="B47" s="15">
        <v>8</v>
      </c>
      <c r="C47" s="18">
        <f>N17</f>
        <v>1</v>
      </c>
    </row>
    <row r="48" spans="1:9" x14ac:dyDescent="0.25">
      <c r="A48" s="1"/>
      <c r="B48" s="1"/>
      <c r="C48" s="4"/>
    </row>
    <row r="49" spans="1:4" x14ac:dyDescent="0.25">
      <c r="A49" s="16" t="s">
        <v>29</v>
      </c>
      <c r="B49" s="15" t="s">
        <v>34</v>
      </c>
      <c r="C49" s="18" t="s">
        <v>35</v>
      </c>
      <c r="D49" s="43" t="s">
        <v>42</v>
      </c>
    </row>
    <row r="50" spans="1:4" x14ac:dyDescent="0.25">
      <c r="A50" s="16"/>
      <c r="B50" s="15">
        <v>1</v>
      </c>
      <c r="C50" s="18">
        <v>0</v>
      </c>
    </row>
    <row r="51" spans="1:4" x14ac:dyDescent="0.25">
      <c r="A51" s="16"/>
      <c r="B51" s="15">
        <v>2</v>
      </c>
      <c r="C51" s="18">
        <v>0</v>
      </c>
    </row>
    <row r="52" spans="1:4" x14ac:dyDescent="0.25">
      <c r="A52" s="16"/>
      <c r="B52" s="15">
        <v>3</v>
      </c>
      <c r="C52" s="18">
        <v>0</v>
      </c>
    </row>
    <row r="53" spans="1:4" x14ac:dyDescent="0.25">
      <c r="A53" s="16"/>
      <c r="B53" s="15">
        <v>4</v>
      </c>
      <c r="C53" s="18">
        <v>0.10703953712632594</v>
      </c>
    </row>
    <row r="54" spans="1:4" x14ac:dyDescent="0.25">
      <c r="A54" s="16"/>
      <c r="B54" s="15">
        <v>5</v>
      </c>
      <c r="C54" s="18">
        <v>0.26036644165863065</v>
      </c>
    </row>
    <row r="55" spans="1:4" x14ac:dyDescent="0.25">
      <c r="A55" s="16"/>
      <c r="B55" s="15">
        <v>6</v>
      </c>
      <c r="C55" s="18">
        <v>0.54001928640308583</v>
      </c>
    </row>
    <row r="56" spans="1:4" x14ac:dyDescent="0.25">
      <c r="A56" s="16"/>
      <c r="B56" s="15">
        <v>7</v>
      </c>
      <c r="C56" s="18">
        <v>1</v>
      </c>
    </row>
    <row r="57" spans="1:4" x14ac:dyDescent="0.25">
      <c r="A57" s="16"/>
      <c r="B57" s="15">
        <v>8</v>
      </c>
      <c r="C57" s="18">
        <f>N17</f>
        <v>1</v>
      </c>
    </row>
    <row r="58" spans="1:4" x14ac:dyDescent="0.25">
      <c r="A58" s="1"/>
    </row>
  </sheetData>
  <mergeCells count="4">
    <mergeCell ref="A3:J6"/>
    <mergeCell ref="A2:C2"/>
    <mergeCell ref="D19:I22"/>
    <mergeCell ref="D39:I42"/>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Q62"/>
  <sheetViews>
    <sheetView zoomScale="130" zoomScaleNormal="130" workbookViewId="0"/>
  </sheetViews>
  <sheetFormatPr baseColWidth="10" defaultColWidth="9.140625" defaultRowHeight="15" x14ac:dyDescent="0.25"/>
  <cols>
    <col min="1" max="1" width="27.42578125" bestFit="1" customWidth="1"/>
    <col min="2" max="2" width="20.42578125" customWidth="1"/>
    <col min="3" max="3" width="17.7109375" customWidth="1"/>
    <col min="4" max="4" width="14.7109375" customWidth="1"/>
    <col min="6" max="6" width="17.42578125" customWidth="1"/>
    <col min="7" max="7" width="32.85546875" customWidth="1"/>
  </cols>
  <sheetData>
    <row r="2" spans="1:17" ht="19.5" customHeight="1" x14ac:dyDescent="0.25">
      <c r="A2" s="19" t="s">
        <v>43</v>
      </c>
    </row>
    <row r="3" spans="1:17" ht="67.5" customHeight="1" x14ac:dyDescent="0.25">
      <c r="A3" s="41" t="s">
        <v>44</v>
      </c>
      <c r="B3" s="41"/>
      <c r="C3" s="41"/>
      <c r="D3" s="41"/>
      <c r="E3" s="41"/>
      <c r="F3" s="41"/>
      <c r="G3" s="11"/>
      <c r="H3" s="11"/>
      <c r="I3" s="11"/>
      <c r="J3" s="11"/>
      <c r="K3" s="11"/>
      <c r="L3" s="11"/>
      <c r="M3" s="11"/>
      <c r="N3" s="11"/>
    </row>
    <row r="4" spans="1:17" x14ac:dyDescent="0.25">
      <c r="A4" s="11"/>
      <c r="B4" s="11"/>
      <c r="C4" s="11"/>
      <c r="D4" s="11"/>
      <c r="E4" s="11"/>
      <c r="F4" s="11"/>
      <c r="G4" s="11"/>
      <c r="H4" s="11"/>
      <c r="I4" s="11"/>
      <c r="J4" s="11"/>
      <c r="K4" s="11"/>
      <c r="L4" s="11"/>
      <c r="M4" s="11"/>
      <c r="N4" s="11"/>
    </row>
    <row r="5" spans="1:17" ht="15" customHeight="1" x14ac:dyDescent="0.25">
      <c r="A5" s="11"/>
      <c r="B5" s="11"/>
      <c r="C5" s="11"/>
      <c r="D5" s="11"/>
      <c r="E5" s="11"/>
      <c r="F5" s="11"/>
      <c r="G5" s="11"/>
      <c r="H5" s="11"/>
      <c r="I5" s="11"/>
      <c r="J5" s="11"/>
      <c r="K5" s="11"/>
      <c r="L5" s="11"/>
      <c r="M5" s="11"/>
      <c r="N5" s="11"/>
    </row>
    <row r="7" spans="1:17" x14ac:dyDescent="0.25">
      <c r="A7" s="15"/>
      <c r="B7" s="16" t="s">
        <v>45</v>
      </c>
      <c r="C7" s="16" t="s">
        <v>46</v>
      </c>
      <c r="D7" s="16" t="s">
        <v>47</v>
      </c>
      <c r="E7" s="15"/>
      <c r="F7" s="16" t="s">
        <v>48</v>
      </c>
      <c r="G7" s="16" t="s">
        <v>49</v>
      </c>
    </row>
    <row r="8" spans="1:17" x14ac:dyDescent="0.25">
      <c r="A8" s="15" t="s">
        <v>33</v>
      </c>
      <c r="B8" s="15">
        <f>'2. Potentiel de danger'!$I$8</f>
        <v>0</v>
      </c>
      <c r="C8" s="22">
        <f>'3. Potentiel de dommages'!B4</f>
        <v>400000</v>
      </c>
      <c r="D8" s="18" t="e">
        <f>VLOOKUP('5. Risque'!B8,'[1]4'!B10:C17,2,FALSE)</f>
        <v>#N/A</v>
      </c>
      <c r="E8" s="15"/>
      <c r="F8" s="20" t="e">
        <f>C8*D8</f>
        <v>#N/A</v>
      </c>
      <c r="G8" s="23" t="e">
        <f>F8/50</f>
        <v>#N/A</v>
      </c>
    </row>
    <row r="9" spans="1:17" x14ac:dyDescent="0.25">
      <c r="A9" s="15" t="s">
        <v>26</v>
      </c>
      <c r="B9" s="15">
        <f>'2. Potentiel de danger'!$I$8</f>
        <v>0</v>
      </c>
      <c r="C9" s="22">
        <f>'3. Potentiel de dommages'!B5</f>
        <v>80000</v>
      </c>
      <c r="D9" s="18" t="e">
        <f>VLOOKUP('5. Risque'!B9,'[1]4'!B20:C27,2,FALSE)</f>
        <v>#N/A</v>
      </c>
      <c r="E9" s="21"/>
      <c r="F9" s="20" t="e">
        <f t="shared" ref="F9:F12" si="0">C9*D9</f>
        <v>#N/A</v>
      </c>
      <c r="G9" s="23" t="e">
        <f t="shared" ref="G9:G12" si="1">F9/50</f>
        <v>#N/A</v>
      </c>
    </row>
    <row r="10" spans="1:17" x14ac:dyDescent="0.25">
      <c r="A10" s="15" t="s">
        <v>27</v>
      </c>
      <c r="B10" s="15">
        <f>'2. Potentiel de danger'!$I$8</f>
        <v>0</v>
      </c>
      <c r="C10" s="22">
        <f>'3. Potentiel de dommages'!B6</f>
        <v>220000</v>
      </c>
      <c r="D10" s="18" t="e">
        <f>VLOOKUP('5. Risque'!B10,'[1]4'!B30:C37,2,FALSE)</f>
        <v>#N/A</v>
      </c>
      <c r="E10" s="15"/>
      <c r="F10" s="20" t="e">
        <f t="shared" si="0"/>
        <v>#N/A</v>
      </c>
      <c r="G10" s="23" t="e">
        <f t="shared" si="1"/>
        <v>#N/A</v>
      </c>
    </row>
    <row r="11" spans="1:17" x14ac:dyDescent="0.25">
      <c r="A11" s="15" t="s">
        <v>40</v>
      </c>
      <c r="B11" s="15">
        <f>'2. Potentiel de danger'!$I$8</f>
        <v>0</v>
      </c>
      <c r="C11" s="22">
        <f>'3. Potentiel de dommages'!B7</f>
        <v>70000</v>
      </c>
      <c r="D11" s="18" t="e">
        <f>VLOOKUP('5. Risque'!B11,'[1]4'!B40:C47,2,FALSE)</f>
        <v>#N/A</v>
      </c>
      <c r="E11" s="15"/>
      <c r="F11" s="20" t="e">
        <f t="shared" si="0"/>
        <v>#N/A</v>
      </c>
      <c r="G11" s="23" t="e">
        <f t="shared" si="1"/>
        <v>#N/A</v>
      </c>
      <c r="Q11" s="1"/>
    </row>
    <row r="12" spans="1:17" x14ac:dyDescent="0.25">
      <c r="A12" s="15" t="s">
        <v>29</v>
      </c>
      <c r="B12" s="15">
        <f>'2. Potentiel de danger'!$I$8</f>
        <v>0</v>
      </c>
      <c r="C12" s="22">
        <f>'3. Potentiel de dommages'!B8</f>
        <v>230000</v>
      </c>
      <c r="D12" s="18" t="e">
        <f>VLOOKUP('5. Risque'!B12,'[1]4'!B50:C57,2,FALSE)</f>
        <v>#N/A</v>
      </c>
      <c r="E12" s="15"/>
      <c r="F12" s="20" t="e">
        <f t="shared" si="0"/>
        <v>#N/A</v>
      </c>
      <c r="G12" s="23" t="e">
        <f t="shared" si="1"/>
        <v>#N/A</v>
      </c>
    </row>
    <row r="13" spans="1:17" x14ac:dyDescent="0.25">
      <c r="Q13" s="1"/>
    </row>
    <row r="14" spans="1:17" x14ac:dyDescent="0.25">
      <c r="D14" s="3"/>
    </row>
    <row r="15" spans="1:17" x14ac:dyDescent="0.25">
      <c r="D15" s="3"/>
    </row>
    <row r="16" spans="1:17" x14ac:dyDescent="0.25">
      <c r="D16" s="3"/>
    </row>
    <row r="17" spans="1:4" x14ac:dyDescent="0.25">
      <c r="D17" s="3"/>
    </row>
    <row r="18" spans="1:4" x14ac:dyDescent="0.25">
      <c r="D18" s="3"/>
    </row>
    <row r="19" spans="1:4" x14ac:dyDescent="0.25">
      <c r="D19" s="3"/>
    </row>
    <row r="20" spans="1:4" x14ac:dyDescent="0.25">
      <c r="A20" s="25" t="s">
        <v>50</v>
      </c>
      <c r="B20" s="12"/>
      <c r="C20" s="12"/>
      <c r="D20" s="3"/>
    </row>
    <row r="21" spans="1:4" ht="76.5" customHeight="1" x14ac:dyDescent="0.25">
      <c r="A21" s="42" t="s">
        <v>51</v>
      </c>
      <c r="B21" s="42"/>
      <c r="C21" s="42"/>
      <c r="D21" s="3"/>
    </row>
    <row r="22" spans="1:4" x14ac:dyDescent="0.25">
      <c r="D22" s="3"/>
    </row>
    <row r="23" spans="1:4" x14ac:dyDescent="0.25">
      <c r="D23" s="3"/>
    </row>
    <row r="24" spans="1:4" x14ac:dyDescent="0.25">
      <c r="D24" s="3"/>
    </row>
    <row r="25" spans="1:4" x14ac:dyDescent="0.25">
      <c r="D25" s="3"/>
    </row>
    <row r="26" spans="1:4" x14ac:dyDescent="0.25">
      <c r="D26" s="3"/>
    </row>
    <row r="27" spans="1:4" x14ac:dyDescent="0.25">
      <c r="D27" s="3"/>
    </row>
    <row r="28" spans="1:4" x14ac:dyDescent="0.25">
      <c r="D28" s="3"/>
    </row>
    <row r="29" spans="1:4" x14ac:dyDescent="0.25">
      <c r="D29" s="3"/>
    </row>
    <row r="30" spans="1:4" x14ac:dyDescent="0.25">
      <c r="D30" s="3"/>
    </row>
    <row r="31" spans="1:4" x14ac:dyDescent="0.25">
      <c r="D31" s="3"/>
    </row>
    <row r="32" spans="1:4" x14ac:dyDescent="0.25">
      <c r="D32" s="3"/>
    </row>
    <row r="33" spans="4:4" x14ac:dyDescent="0.25">
      <c r="D33" s="3"/>
    </row>
    <row r="34" spans="4:4" x14ac:dyDescent="0.25">
      <c r="D34" s="3"/>
    </row>
    <row r="35" spans="4:4" x14ac:dyDescent="0.25">
      <c r="D35" s="3"/>
    </row>
    <row r="36" spans="4:4" x14ac:dyDescent="0.25">
      <c r="D36" s="3"/>
    </row>
    <row r="37" spans="4:4" x14ac:dyDescent="0.25">
      <c r="D37" s="3"/>
    </row>
    <row r="38" spans="4:4" x14ac:dyDescent="0.25">
      <c r="D38" s="3"/>
    </row>
    <row r="39" spans="4:4" x14ac:dyDescent="0.25">
      <c r="D39" s="3"/>
    </row>
    <row r="40" spans="4:4" x14ac:dyDescent="0.25">
      <c r="D40" s="3"/>
    </row>
    <row r="41" spans="4:4" x14ac:dyDescent="0.25">
      <c r="D41" s="3"/>
    </row>
    <row r="42" spans="4:4" x14ac:dyDescent="0.25">
      <c r="D42" s="3"/>
    </row>
    <row r="43" spans="4:4" x14ac:dyDescent="0.25">
      <c r="D43" s="3"/>
    </row>
    <row r="44" spans="4:4" x14ac:dyDescent="0.25">
      <c r="D44" s="3"/>
    </row>
    <row r="45" spans="4:4" x14ac:dyDescent="0.25">
      <c r="D45" s="3"/>
    </row>
    <row r="46" spans="4:4" x14ac:dyDescent="0.25">
      <c r="D46" s="3"/>
    </row>
    <row r="47" spans="4:4" x14ac:dyDescent="0.25">
      <c r="D47" s="3"/>
    </row>
    <row r="48" spans="4:4" x14ac:dyDescent="0.25">
      <c r="D48" s="3"/>
    </row>
    <row r="49" spans="4:4" x14ac:dyDescent="0.25">
      <c r="D49" s="3"/>
    </row>
    <row r="50" spans="4:4" x14ac:dyDescent="0.25">
      <c r="D50" s="3"/>
    </row>
    <row r="51" spans="4:4" x14ac:dyDescent="0.25">
      <c r="D51" s="3"/>
    </row>
    <row r="52" spans="4:4" x14ac:dyDescent="0.25">
      <c r="D52" s="3"/>
    </row>
    <row r="53" spans="4:4" x14ac:dyDescent="0.25">
      <c r="D53" s="3"/>
    </row>
    <row r="54" spans="4:4" x14ac:dyDescent="0.25">
      <c r="D54" s="3"/>
    </row>
    <row r="55" spans="4:4" x14ac:dyDescent="0.25">
      <c r="D55" s="3"/>
    </row>
    <row r="56" spans="4:4" x14ac:dyDescent="0.25">
      <c r="D56" s="3"/>
    </row>
    <row r="57" spans="4:4" x14ac:dyDescent="0.25">
      <c r="D57" s="3"/>
    </row>
    <row r="58" spans="4:4" x14ac:dyDescent="0.25">
      <c r="D58" s="3"/>
    </row>
    <row r="59" spans="4:4" x14ac:dyDescent="0.25">
      <c r="D59" s="3"/>
    </row>
    <row r="60" spans="4:4" x14ac:dyDescent="0.25">
      <c r="D60" s="3"/>
    </row>
    <row r="61" spans="4:4" x14ac:dyDescent="0.25">
      <c r="D61" s="3"/>
    </row>
    <row r="62" spans="4:4" x14ac:dyDescent="0.25">
      <c r="D62" s="3"/>
    </row>
  </sheetData>
  <mergeCells count="2">
    <mergeCell ref="A3:F3"/>
    <mergeCell ref="A21:C21"/>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E16"/>
  <sheetViews>
    <sheetView zoomScale="115" zoomScaleNormal="115" workbookViewId="0"/>
  </sheetViews>
  <sheetFormatPr baseColWidth="10" defaultColWidth="9.140625" defaultRowHeight="15" x14ac:dyDescent="0.25"/>
  <cols>
    <col min="1" max="1" width="9" customWidth="1"/>
    <col min="2" max="2" width="27.42578125" customWidth="1"/>
    <col min="3" max="3" width="52.85546875" customWidth="1"/>
    <col min="4" max="4" width="17.42578125" customWidth="1"/>
    <col min="5" max="5" width="25.7109375" customWidth="1"/>
  </cols>
  <sheetData>
    <row r="2" spans="1:5" ht="35.25" customHeight="1" x14ac:dyDescent="0.25">
      <c r="A2" s="32" t="s">
        <v>52</v>
      </c>
      <c r="B2" s="32"/>
      <c r="C2" s="41" t="s">
        <v>53</v>
      </c>
      <c r="D2" s="41"/>
    </row>
    <row r="5" spans="1:5" x14ac:dyDescent="0.25">
      <c r="B5" s="16" t="s">
        <v>23</v>
      </c>
      <c r="C5" s="16" t="s">
        <v>54</v>
      </c>
      <c r="D5" s="16" t="s">
        <v>55</v>
      </c>
      <c r="E5" s="16" t="s">
        <v>56</v>
      </c>
    </row>
    <row r="6" spans="1:5" x14ac:dyDescent="0.25">
      <c r="B6" s="15" t="s">
        <v>33</v>
      </c>
      <c r="C6" s="15" t="s">
        <v>57</v>
      </c>
      <c r="D6" s="28">
        <v>40000</v>
      </c>
      <c r="E6" s="12">
        <v>5</v>
      </c>
    </row>
    <row r="7" spans="1:5" x14ac:dyDescent="0.25">
      <c r="B7" s="15" t="s">
        <v>26</v>
      </c>
      <c r="C7" s="15" t="s">
        <v>58</v>
      </c>
      <c r="D7" s="28">
        <v>40000</v>
      </c>
      <c r="E7" s="12">
        <v>7</v>
      </c>
    </row>
    <row r="8" spans="1:5" x14ac:dyDescent="0.25">
      <c r="B8" s="15" t="s">
        <v>27</v>
      </c>
      <c r="C8" s="15" t="s">
        <v>59</v>
      </c>
      <c r="D8" s="28">
        <v>30000</v>
      </c>
      <c r="E8" s="12">
        <v>5</v>
      </c>
    </row>
    <row r="9" spans="1:5" x14ac:dyDescent="0.25">
      <c r="B9" s="15" t="s">
        <v>40</v>
      </c>
      <c r="C9" s="15" t="s">
        <v>60</v>
      </c>
      <c r="D9" s="28">
        <v>3000</v>
      </c>
      <c r="E9" s="12">
        <v>8</v>
      </c>
    </row>
    <row r="10" spans="1:5" x14ac:dyDescent="0.25">
      <c r="B10" s="15" t="s">
        <v>29</v>
      </c>
      <c r="C10" s="15" t="s">
        <v>61</v>
      </c>
      <c r="D10" s="28" t="s">
        <v>61</v>
      </c>
      <c r="E10" s="12"/>
    </row>
    <row r="11" spans="1:5" x14ac:dyDescent="0.25">
      <c r="B11" s="13"/>
      <c r="C11" s="13"/>
      <c r="D11" s="13"/>
      <c r="E11" s="13"/>
    </row>
    <row r="12" spans="1:5" x14ac:dyDescent="0.25">
      <c r="B12" s="13"/>
      <c r="C12" s="13"/>
      <c r="D12" s="13"/>
      <c r="E12" s="13"/>
    </row>
    <row r="13" spans="1:5" x14ac:dyDescent="0.25">
      <c r="B13" s="13"/>
      <c r="C13" s="13"/>
      <c r="D13" s="13"/>
      <c r="E13" s="13"/>
    </row>
    <row r="14" spans="1:5" x14ac:dyDescent="0.25">
      <c r="B14" s="13"/>
      <c r="C14" s="13"/>
      <c r="D14" s="13"/>
      <c r="E14" s="13"/>
    </row>
    <row r="15" spans="1:5" x14ac:dyDescent="0.25">
      <c r="B15" s="29"/>
      <c r="C15" s="13"/>
      <c r="D15" s="13"/>
      <c r="E15" s="13"/>
    </row>
    <row r="16" spans="1:5" x14ac:dyDescent="0.25">
      <c r="B16" s="13"/>
      <c r="C16" s="13"/>
      <c r="D16" s="13"/>
      <c r="E16" s="13"/>
    </row>
  </sheetData>
  <mergeCells count="1">
    <mergeCell ref="C2:D2"/>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8"/>
  <sheetViews>
    <sheetView zoomScale="120" zoomScaleNormal="120" workbookViewId="0">
      <selection activeCell="A3" sqref="A3"/>
    </sheetView>
  </sheetViews>
  <sheetFormatPr baseColWidth="10" defaultColWidth="9.140625" defaultRowHeight="15" x14ac:dyDescent="0.25"/>
  <cols>
    <col min="1" max="1" width="24" customWidth="1"/>
    <col min="2" max="2" width="13.140625" bestFit="1" customWidth="1"/>
    <col min="3" max="3" width="20.85546875" bestFit="1" customWidth="1"/>
    <col min="4" max="4" width="22.28515625" bestFit="1" customWidth="1"/>
    <col min="5" max="5" width="14.85546875" bestFit="1" customWidth="1"/>
    <col min="6" max="6" width="29.7109375" customWidth="1"/>
    <col min="7" max="7" width="23.42578125" customWidth="1"/>
    <col min="9" max="9" width="19.85546875" customWidth="1"/>
  </cols>
  <sheetData>
    <row r="1" spans="1:9" ht="18.75" x14ac:dyDescent="0.25">
      <c r="A1" s="33" t="s">
        <v>62</v>
      </c>
      <c r="B1" s="33"/>
    </row>
    <row r="2" spans="1:9" ht="52.5" customHeight="1" x14ac:dyDescent="0.25">
      <c r="A2" s="41" t="s">
        <v>63</v>
      </c>
      <c r="B2" s="41"/>
      <c r="C2" s="41"/>
      <c r="D2" s="41"/>
      <c r="E2" s="41"/>
      <c r="F2" s="41"/>
      <c r="G2" s="11"/>
      <c r="H2" s="11"/>
      <c r="I2" s="11"/>
    </row>
    <row r="4" spans="1:9" x14ac:dyDescent="0.25">
      <c r="A4" s="15"/>
      <c r="B4" s="16" t="s">
        <v>54</v>
      </c>
      <c r="C4" s="16"/>
      <c r="D4" s="16"/>
      <c r="E4" s="16" t="s">
        <v>55</v>
      </c>
      <c r="F4" s="16" t="s">
        <v>64</v>
      </c>
      <c r="G4" s="16" t="s">
        <v>65</v>
      </c>
      <c r="H4" s="1"/>
    </row>
    <row r="5" spans="1:9" x14ac:dyDescent="0.25">
      <c r="A5" s="15" t="s">
        <v>33</v>
      </c>
      <c r="B5" s="15" t="s">
        <v>66</v>
      </c>
      <c r="C5" s="15"/>
      <c r="D5" s="15"/>
      <c r="E5" s="22">
        <f>'6. Mesures'!D6</f>
        <v>40000</v>
      </c>
      <c r="F5" s="23" t="e">
        <f>IF('6. Mesures'!E5&gt;='[2]2'!$I$8,IF(ISBLANK(E5),,'[3]5'!F8),0)</f>
        <v>#REF!</v>
      </c>
      <c r="G5" s="24" t="e">
        <f>IF(ISBLANK(E5),,F5-E5)</f>
        <v>#REF!</v>
      </c>
    </row>
    <row r="6" spans="1:9" x14ac:dyDescent="0.25">
      <c r="A6" s="15" t="s">
        <v>26</v>
      </c>
      <c r="B6" s="15" t="s">
        <v>58</v>
      </c>
      <c r="C6" s="15"/>
      <c r="D6" s="15"/>
      <c r="E6" s="22">
        <f>'6. Mesures'!D7</f>
        <v>40000</v>
      </c>
      <c r="F6" s="23" t="e">
        <f>IF('6. Mesures'!E6&gt;='[2]2'!$I$8,IF(ISBLANK(E6),,'[3]5'!F9),0)</f>
        <v>#REF!</v>
      </c>
      <c r="G6" s="24" t="e">
        <f>IF(ISBLANK(E6),,F6-E6)</f>
        <v>#REF!</v>
      </c>
    </row>
    <row r="7" spans="1:9" x14ac:dyDescent="0.25">
      <c r="A7" s="15" t="s">
        <v>27</v>
      </c>
      <c r="B7" s="15" t="s">
        <v>67</v>
      </c>
      <c r="C7" s="15"/>
      <c r="D7" s="15"/>
      <c r="E7" s="22">
        <f>'6. Mesures'!D8</f>
        <v>30000</v>
      </c>
      <c r="F7" s="23" t="e">
        <f>IF('6. Mesures'!E7&gt;='[2]2'!$I$8,IF(ISBLANK(E7),,'[3]5'!F10),0)</f>
        <v>#REF!</v>
      </c>
      <c r="G7" s="24" t="e">
        <f>IF(ISBLANK(E7),,F7-E7)</f>
        <v>#REF!</v>
      </c>
    </row>
    <row r="8" spans="1:9" x14ac:dyDescent="0.25">
      <c r="A8" s="15" t="s">
        <v>28</v>
      </c>
      <c r="B8" s="15" t="s">
        <v>60</v>
      </c>
      <c r="C8" s="15"/>
      <c r="D8" s="15"/>
      <c r="E8" s="22">
        <f>'6. Mesures'!D9</f>
        <v>3000</v>
      </c>
      <c r="F8" s="23" t="e">
        <f>IF('6. Mesures'!E8&gt;='[2]2'!$I$8,IF(ISBLANK(E8),,'[3]5'!F11),0)</f>
        <v>#REF!</v>
      </c>
      <c r="G8" s="24" t="e">
        <f>IF(ISBLANK(E8),,F8-E8)</f>
        <v>#REF!</v>
      </c>
    </row>
    <row r="9" spans="1:9" x14ac:dyDescent="0.25">
      <c r="A9" s="15" t="s">
        <v>29</v>
      </c>
      <c r="B9" s="15"/>
      <c r="C9" s="15"/>
      <c r="D9" s="15"/>
      <c r="E9" s="22"/>
      <c r="F9" s="23">
        <f>IF(ISBLANK(E9),,'[3]5'!F12)</f>
        <v>0</v>
      </c>
      <c r="G9" s="24">
        <f>IF(ISBLANK(E9),,F9-E9)</f>
        <v>0</v>
      </c>
    </row>
    <row r="10" spans="1:9" x14ac:dyDescent="0.25">
      <c r="A10" s="13"/>
      <c r="B10" s="13"/>
      <c r="C10" s="13"/>
      <c r="D10" s="13"/>
      <c r="E10" s="13"/>
      <c r="F10" s="13"/>
      <c r="G10" s="13"/>
    </row>
    <row r="11" spans="1:9" x14ac:dyDescent="0.25">
      <c r="A11" s="13"/>
      <c r="B11" s="13"/>
      <c r="C11" s="13"/>
      <c r="D11" s="13"/>
      <c r="E11" s="13"/>
      <c r="F11" s="13"/>
      <c r="G11" s="13"/>
    </row>
    <row r="12" spans="1:9" x14ac:dyDescent="0.25">
      <c r="A12" s="13"/>
      <c r="B12" s="13"/>
      <c r="C12" s="13"/>
      <c r="D12" s="13"/>
      <c r="E12" s="13"/>
      <c r="F12" s="13"/>
      <c r="G12" s="13"/>
    </row>
    <row r="13" spans="1:9" s="1" customFormat="1" x14ac:dyDescent="0.25">
      <c r="A13" s="30"/>
      <c r="B13" s="30"/>
      <c r="C13" s="30"/>
      <c r="D13" s="30"/>
      <c r="E13" s="30"/>
      <c r="F13" s="30"/>
      <c r="G13" s="30"/>
    </row>
    <row r="14" spans="1:9" x14ac:dyDescent="0.25">
      <c r="A14" s="13"/>
      <c r="B14" s="13"/>
      <c r="C14" s="13"/>
      <c r="D14" s="13"/>
      <c r="E14" s="13"/>
      <c r="F14" s="13"/>
      <c r="G14" s="13"/>
    </row>
    <row r="21" spans="1:10" x14ac:dyDescent="0.25">
      <c r="G21" s="25" t="s">
        <v>50</v>
      </c>
      <c r="H21" s="12"/>
      <c r="I21" s="12"/>
      <c r="J21" s="12"/>
    </row>
    <row r="22" spans="1:10" x14ac:dyDescent="0.25">
      <c r="G22" s="42" t="s">
        <v>68</v>
      </c>
      <c r="H22" s="42"/>
      <c r="I22" s="42"/>
      <c r="J22" s="42"/>
    </row>
    <row r="23" spans="1:10" x14ac:dyDescent="0.25">
      <c r="G23" s="42"/>
      <c r="H23" s="42"/>
      <c r="I23" s="42"/>
      <c r="J23" s="42"/>
    </row>
    <row r="24" spans="1:10" x14ac:dyDescent="0.25">
      <c r="G24" s="42"/>
      <c r="H24" s="42"/>
      <c r="I24" s="42"/>
      <c r="J24" s="42"/>
    </row>
    <row r="25" spans="1:10" x14ac:dyDescent="0.25">
      <c r="A25" s="1"/>
      <c r="G25" s="42"/>
      <c r="H25" s="42"/>
      <c r="I25" s="42"/>
      <c r="J25" s="42"/>
    </row>
    <row r="31" spans="1:10" x14ac:dyDescent="0.25">
      <c r="A31" s="1"/>
    </row>
    <row r="36" spans="1:12" x14ac:dyDescent="0.25">
      <c r="A36" s="1"/>
      <c r="B36" s="1"/>
      <c r="C36" s="1"/>
      <c r="D36" s="1"/>
      <c r="E36" s="1"/>
      <c r="F36" s="1"/>
      <c r="G36" s="1"/>
      <c r="H36" s="1"/>
      <c r="I36" s="1"/>
      <c r="J36" s="1"/>
      <c r="K36" s="1"/>
      <c r="L36" s="1"/>
    </row>
    <row r="38" spans="1:12" x14ac:dyDescent="0.25">
      <c r="A38" s="40"/>
      <c r="B38" s="40"/>
      <c r="C38" s="40"/>
      <c r="D38" s="40"/>
      <c r="E38" s="40"/>
      <c r="F38" s="40"/>
      <c r="G38" s="40"/>
      <c r="H38" s="40"/>
      <c r="I38" s="40"/>
      <c r="J38" s="40"/>
      <c r="K38" s="40"/>
    </row>
  </sheetData>
  <mergeCells count="4">
    <mergeCell ref="A38:K38"/>
    <mergeCell ref="A1:B1"/>
    <mergeCell ref="A2:F2"/>
    <mergeCell ref="G22:J25"/>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1. Contexte</vt:lpstr>
      <vt:lpstr>2. Potentiel de danger</vt:lpstr>
      <vt:lpstr>3. Potentiel de dommages</vt:lpstr>
      <vt:lpstr>4. Vulnérabilité</vt:lpstr>
      <vt:lpstr>5. Risque</vt:lpstr>
      <vt:lpstr>6. Mesures</vt:lpstr>
      <vt:lpstr>7 Analyse coût-utilité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Sturny Rouven Alexander</cp:lastModifiedBy>
  <dcterms:created xsi:type="dcterms:W3CDTF">2023-01-06T14:45:05Z</dcterms:created>
  <dcterms:modified xsi:type="dcterms:W3CDTF">2023-06-13T13:56:50Z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76339c0-82ad-448c-ad0e-099d7c3d4715_Enabled">
    <vt:lpwstr>true</vt:lpwstr>
  </property>
  <property fmtid="{D5CDD505-2E9C-101B-9397-08002B2CF9AE}" pid="3" name="MSIP_Label_576339c0-82ad-448c-ad0e-099d7c3d4715_SetDate">
    <vt:lpwstr>2023-06-12T13:45:53Z</vt:lpwstr>
  </property>
  <property fmtid="{D5CDD505-2E9C-101B-9397-08002B2CF9AE}" pid="4" name="MSIP_Label_576339c0-82ad-448c-ad0e-099d7c3d4715_Method">
    <vt:lpwstr>Privileged</vt:lpwstr>
  </property>
  <property fmtid="{D5CDD505-2E9C-101B-9397-08002B2CF9AE}" pid="5" name="MSIP_Label_576339c0-82ad-448c-ad0e-099d7c3d4715_Name">
    <vt:lpwstr>576339c0-82ad-448c-ad0e-099d7c3d4715</vt:lpwstr>
  </property>
  <property fmtid="{D5CDD505-2E9C-101B-9397-08002B2CF9AE}" pid="6" name="MSIP_Label_576339c0-82ad-448c-ad0e-099d7c3d4715_SiteId">
    <vt:lpwstr>af7227b1-ac3a-4487-9e9f-ba462bb409d4</vt:lpwstr>
  </property>
  <property fmtid="{D5CDD505-2E9C-101B-9397-08002B2CF9AE}" pid="7" name="MSIP_Label_576339c0-82ad-448c-ad0e-099d7c3d4715_ActionId">
    <vt:lpwstr>c535d458-1679-4c7f-b5f7-23b101f51388</vt:lpwstr>
  </property>
  <property fmtid="{D5CDD505-2E9C-101B-9397-08002B2CF9AE}" pid="8" name="MSIP_Label_576339c0-82ad-448c-ad0e-099d7c3d4715_ContentBits">
    <vt:lpwstr>0</vt:lpwstr>
  </property>
</Properties>
</file>